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ia\Desktop\"/>
    </mc:Choice>
  </mc:AlternateContent>
  <bookViews>
    <workbookView xWindow="0" yWindow="0" windowWidth="13455" windowHeight="7605" firstSheet="1" activeTab="1"/>
  </bookViews>
  <sheets>
    <sheet name="Лист1" sheetId="1" r:id="rId1"/>
    <sheet name="2023-2024" sheetId="2" r:id="rId2"/>
    <sheet name="Лист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6" i="2" l="1"/>
  <c r="BV3" i="2"/>
  <c r="BT6" i="2"/>
  <c r="DH3" i="2" l="1"/>
  <c r="HO3" i="2" l="1"/>
  <c r="BV4" i="2" l="1"/>
  <c r="BT4" i="2"/>
  <c r="GL6" i="2" l="1"/>
  <c r="GL5" i="2"/>
  <c r="GL4" i="2"/>
  <c r="GL3" i="2"/>
  <c r="HK6" i="2" l="1"/>
  <c r="HL5" i="2"/>
  <c r="HK5" i="2"/>
  <c r="HK4" i="2"/>
  <c r="HL3" i="2"/>
  <c r="HK3" i="2"/>
  <c r="HH6" i="2"/>
  <c r="HC6" i="2"/>
  <c r="HH5" i="2"/>
  <c r="HC5" i="2"/>
  <c r="HH4" i="2"/>
  <c r="HC4" i="2"/>
  <c r="HH3" i="2"/>
  <c r="HC3" i="2"/>
  <c r="GZ6" i="2"/>
  <c r="GQ6" i="2" s="1"/>
  <c r="GZ5" i="2"/>
  <c r="GQ5" i="2" s="1"/>
  <c r="GZ4" i="2"/>
  <c r="GQ4" i="2" s="1"/>
  <c r="GZ3" i="2"/>
  <c r="GQ3" i="2" s="1"/>
  <c r="DC3" i="2" l="1"/>
  <c r="CX3" i="2"/>
  <c r="CS3" i="2"/>
  <c r="CN3" i="2"/>
  <c r="CF3" i="2"/>
  <c r="BX3" i="2"/>
  <c r="BT3" i="2"/>
  <c r="IT6" i="2"/>
  <c r="IT5" i="2"/>
  <c r="IT4" i="2"/>
  <c r="IO3" i="2"/>
  <c r="IE6" i="2"/>
  <c r="IE5" i="2"/>
  <c r="IE4" i="2"/>
  <c r="IE3" i="2"/>
  <c r="HZ6" i="2"/>
  <c r="HZ5" i="2"/>
  <c r="HZ4" i="2"/>
  <c r="HZ3" i="2"/>
  <c r="HU6" i="2"/>
  <c r="HU5" i="2"/>
  <c r="HU4" i="2"/>
  <c r="HU3" i="2"/>
  <c r="DH6" i="2"/>
  <c r="HO6" i="2" l="1"/>
  <c r="HO5" i="2"/>
  <c r="HO4" i="2"/>
  <c r="D8" i="3" l="1"/>
  <c r="C8" i="3"/>
  <c r="B8" i="3"/>
  <c r="D7" i="3"/>
  <c r="D6" i="3"/>
  <c r="D5" i="3"/>
  <c r="D4" i="3"/>
  <c r="DH5" i="2" l="1"/>
  <c r="DH4" i="2"/>
  <c r="GJ6" i="2"/>
  <c r="GJ5" i="2"/>
  <c r="GJ4" i="2"/>
  <c r="GJ3" i="2"/>
  <c r="DC6" i="2"/>
  <c r="DC5" i="2"/>
  <c r="DC4" i="2"/>
  <c r="CX6" i="2"/>
  <c r="CX5" i="2"/>
  <c r="CX4" i="2"/>
  <c r="CS6" i="2"/>
  <c r="CS5" i="2"/>
  <c r="CS4" i="2"/>
  <c r="CN6" i="2"/>
  <c r="CN5" i="2"/>
  <c r="CN4" i="2"/>
  <c r="CF6" i="2"/>
  <c r="CF5" i="2"/>
  <c r="CF4" i="2"/>
  <c r="BX6" i="2"/>
  <c r="BX5" i="2"/>
  <c r="BX4" i="2"/>
  <c r="BT5" i="2"/>
  <c r="AP6" i="2"/>
  <c r="AP5" i="2"/>
  <c r="AP4" i="2"/>
  <c r="AP3" i="2"/>
  <c r="AN6" i="2"/>
  <c r="AN5" i="2"/>
  <c r="AN4" i="2"/>
  <c r="AN3" i="2"/>
  <c r="AL6" i="2" l="1"/>
  <c r="AL5" i="2"/>
  <c r="AL4" i="2"/>
  <c r="AL3" i="2"/>
  <c r="BR3" i="2" l="1"/>
  <c r="BR4" i="2"/>
  <c r="BV5" i="2"/>
  <c r="BR5" i="2" s="1"/>
  <c r="FI5" i="1" l="1"/>
  <c r="FI6" i="1"/>
  <c r="FI7" i="1"/>
  <c r="FI4" i="1"/>
  <c r="FD5" i="1"/>
  <c r="FD6" i="1"/>
  <c r="FD7" i="1"/>
  <c r="FD4" i="1"/>
  <c r="EY5" i="1"/>
  <c r="EY6" i="1"/>
  <c r="EY7" i="1"/>
  <c r="EY4" i="1"/>
  <c r="DO6" i="1" l="1"/>
  <c r="ES7" i="1"/>
  <c r="ES6" i="1"/>
  <c r="ES5" i="1"/>
  <c r="ES4" i="1"/>
  <c r="EH5" i="1"/>
  <c r="EH6" i="1"/>
  <c r="EH7" i="1"/>
  <c r="EH4" i="1"/>
  <c r="DV7" i="1"/>
  <c r="DV6" i="1"/>
  <c r="DV5" i="1"/>
  <c r="DV4" i="1"/>
  <c r="DQ7" i="1"/>
  <c r="DO7" i="1" s="1"/>
  <c r="DQ6" i="1"/>
  <c r="DQ5" i="1"/>
  <c r="DO5" i="1" s="1"/>
  <c r="DQ4" i="1"/>
  <c r="EO6" i="1"/>
  <c r="EM6" i="1" s="1"/>
  <c r="EO5" i="1"/>
  <c r="EM5" i="1" s="1"/>
  <c r="EO4" i="1"/>
  <c r="EM4" i="1" s="1"/>
  <c r="EM7" i="1"/>
  <c r="EP4" i="1"/>
  <c r="DO4" i="1" l="1"/>
  <c r="BD4" i="1"/>
</calcChain>
</file>

<file path=xl/sharedStrings.xml><?xml version="1.0" encoding="utf-8"?>
<sst xmlns="http://schemas.openxmlformats.org/spreadsheetml/2006/main" count="864" uniqueCount="287">
  <si>
    <t>Общие сведения</t>
  </si>
  <si>
    <t>Информация об эксплуатации зданий</t>
  </si>
  <si>
    <t>Социальная инфраструктура</t>
  </si>
  <si>
    <t>Информация о площади жилых помещений</t>
  </si>
  <si>
    <t>Информация о нанимателях</t>
  </si>
  <si>
    <t>Сведения об инвалидах и лицах с ограниченными возможностями здоровья</t>
  </si>
  <si>
    <t>Экономические показатели</t>
  </si>
  <si>
    <t>Установление стоимости в общежитии/жилом объекте</t>
  </si>
  <si>
    <t>Информация об участии общежитий образовательной организации высшего образования в Программе развития студенческого туризма</t>
  </si>
  <si>
    <t>Наименование организации</t>
  </si>
  <si>
    <t>Сокращенное наименование организации</t>
  </si>
  <si>
    <t>Полный адрес общежития/жилого объекта</t>
  </si>
  <si>
    <t>Кадастровый номер</t>
  </si>
  <si>
    <t>Планировка жилых помещений в общежитии/жилом объекте</t>
  </si>
  <si>
    <t>Тип размещения (количество комнат)</t>
  </si>
  <si>
    <t>Год постройки здания</t>
  </si>
  <si>
    <t>Год ввода здания в эксплуатацию</t>
  </si>
  <si>
    <t>Основание для использования здания</t>
  </si>
  <si>
    <t>Объемы финансирования строительства (реконструкции) за счет средств федерального бюджета (если объект включен в ФАИП), в ценах соответствующих лет, руб.</t>
  </si>
  <si>
    <t>Объемы финансирования строительства (реконструкции) за счет средств от приносящей доход деятельности, в ценах соответствующих лет, руб.</t>
  </si>
  <si>
    <t>Год начала реконструкции или капитального ремонта</t>
  </si>
  <si>
    <t>Сроки ввода в эксплуатацию после реконструкции или капитального ремонта</t>
  </si>
  <si>
    <t>Отнесение объекта жилищного фонда к специализированном жилищному фонду</t>
  </si>
  <si>
    <t>Реквизиты распорядительного акта об отнесении объекта к специализированному жилищному фонду (при наличии)</t>
  </si>
  <si>
    <t>Основания, препятствующие включению объекта в специализированный жилищный фонд (при наличии)</t>
  </si>
  <si>
    <t>Реестровый номер федерального имущества</t>
  </si>
  <si>
    <t>Общее количество мест для проживания, мест</t>
  </si>
  <si>
    <t>Общее количество не расселённых обучающихся, нуждающихся в общежитии, чел.</t>
  </si>
  <si>
    <t>Общее количество мест, возможное к вводу в эксплуатацию после проведения капитального ремонта/приведения в соответствие с установленными санитарными и техническими правилами и нормами, иными требованиями законодательства, мест</t>
  </si>
  <si>
    <t>Наличие студенческого совета/объединения общежитий</t>
  </si>
  <si>
    <t>Используется в уставной деятельности</t>
  </si>
  <si>
    <t>Количество мест, оборудованных для проживания лицами с ограниченными возможностями здоровья, мест</t>
  </si>
  <si>
    <t>Наличие приборов учета использования ресурсов</t>
  </si>
  <si>
    <t>Доступность зданий для использования инвалидами и лицами с ограниченными возможностями здоровья</t>
  </si>
  <si>
    <t>Максимально возможное количество мест, выделяемых для размещения лиц, находящихся на изоляции (обсерваторы), мест</t>
  </si>
  <si>
    <t>Наличие объектов социальной инфраструктуры в общежитиях/жилых объектах</t>
  </si>
  <si>
    <t>Количество объектов пунктов питания, ед.</t>
  </si>
  <si>
    <t>Площадь объектов пунктов питания, м^2</t>
  </si>
  <si>
    <t>Количество помещений для организации учебного процесса, ед.</t>
  </si>
  <si>
    <t>Площадь помещений для организации учебного процесса, м^2</t>
  </si>
  <si>
    <t>Количество помещений для организации медицинского обслуживания, ед.</t>
  </si>
  <si>
    <t>Площадь помещений для организации медицинского обслуживания, м^2</t>
  </si>
  <si>
    <t>Количество помещений для организации спортивных занятий, ед.</t>
  </si>
  <si>
    <t>Площадь помещений для организации спортивных занятий, м^2</t>
  </si>
  <si>
    <t>Количество помещений для организации культурных программ, ед.</t>
  </si>
  <si>
    <t>Площадь помещений для организации культурных программ, м^2</t>
  </si>
  <si>
    <t>Количество иных помещений, ед.</t>
  </si>
  <si>
    <t>Площадь иных помещений, м^2</t>
  </si>
  <si>
    <t>Наличие в общежитии/жилом объекте бесплатного доступа к информационно-коммуникационной сети "Интернет"</t>
  </si>
  <si>
    <t>Оснащение жилых помещений техникой</t>
  </si>
  <si>
    <t>Общая площадь жилых и нежилых помещений в общежитиях/жилых объектах, м^2</t>
  </si>
  <si>
    <t>Общая площадь жилых помещений в общежитиях/жилых объектах пригодная для постоянного проживания, м^2</t>
  </si>
  <si>
    <t>в т.ч. используемая площадь, м^2</t>
  </si>
  <si>
    <t>из нее площадь, требующая капитального ремонта, м^2</t>
  </si>
  <si>
    <t>из нее площадь, находящаяся в аварийном состоянии, м^2</t>
  </si>
  <si>
    <t>в т.ч. неиспользуемая площадь, м^2</t>
  </si>
  <si>
    <t>Общая площадь жилых помещений в общежитиях/жилых объектах непригодная для постоянного проживания, м^2</t>
  </si>
  <si>
    <t>в т.ч. площадь, требующая капитального ремонта, м^2</t>
  </si>
  <si>
    <t>в т.ч. площадь, находящаяся в аварийном состоянии, м^2</t>
  </si>
  <si>
    <t>в т.ч. площадь, непригодная для постоянного проживания (не отвечает установленным санитарным и техническим правилам и нормам, иным требованиям законодательства), м^2</t>
  </si>
  <si>
    <t>Общее количество нанимателей, чел.</t>
  </si>
  <si>
    <t>Общее количество нанимателей обучающихся за счет средств федерального/субъекта РФ, местного бюджета, чел.</t>
  </si>
  <si>
    <t>Наниматели - граждане России, обучающиеся по очной форме обучения, чел.</t>
  </si>
  <si>
    <t>из них обучающиеся среднего профессионального образования, чел.</t>
  </si>
  <si>
    <t>из них обучающиеся высшего профессионального образования, чел.</t>
  </si>
  <si>
    <t>из них иные образовательные программы, чел.</t>
  </si>
  <si>
    <t>Наниматели - иностранные граждане и лица без гражданства, обучающиеся по очной форме обучения, чел.</t>
  </si>
  <si>
    <t>Наниматели - граждане России, обучающиеся по заочной форме обучения, чел.</t>
  </si>
  <si>
    <t>Наниматели - иностранные граждане и лица без гражданства, обучающиеся по заочной форме обучения, чел.</t>
  </si>
  <si>
    <t>Общее количество нанимателей обучающихся с полным возмещением затрат на свое обучение, чел.</t>
  </si>
  <si>
    <t>Количество проживающих обучающихся, указанных в ч.5 ст.36 Федерального закона от 29.12.2012 № 273-ФЗ "Об образовании в Российской Федерации" проживающих в общежитии, чел.</t>
  </si>
  <si>
    <t>Количество проживающих обучающихся, у которых размер среднедушевого дохода семьи не превышает величину прожиточного минимума на душу населения, установленной в субъекте Российской Федерации, чел.</t>
  </si>
  <si>
    <t>Члены семей обучающихся, чел.</t>
  </si>
  <si>
    <t>Общее количество работников, чел.</t>
  </si>
  <si>
    <t>из них научные сотрудники, чел.</t>
  </si>
  <si>
    <t>из них профессорско-преподавательский состав, чел.</t>
  </si>
  <si>
    <t>иные категории работников, чел.</t>
  </si>
  <si>
    <t>Члены семей работников, чел.</t>
  </si>
  <si>
    <t>Обучающиеся в иных образовательных организациях, чел.</t>
  </si>
  <si>
    <t>Количество иных нанимателей, чел.</t>
  </si>
  <si>
    <t>Общая численность нанимателей инвалидов и лиц с ограниченными возможностями здоровья, являющихся гражданами Российской Федерации, чел.</t>
  </si>
  <si>
    <t>Общая численность нанимателей инвалидов и лиц с ограниченными возможностями здоровья, являющихся иностранными гражданами, чел.</t>
  </si>
  <si>
    <t>Численность нанимателей инвалидов и лиц с ограниченными возможностями здоровья, обучающихся за счет средств федерального бюджета, чел.</t>
  </si>
  <si>
    <t>Численность нанимателей инвалидов и лиц с ограниченными возможностями здоровья, обучающихся за счет средств бюджета субъекта РФ, чел.</t>
  </si>
  <si>
    <t>Численность нанимателей инвалидов и лиц с ограниченными возможностями здоровья, обучающихся за счет средств местного бюджета, чел.</t>
  </si>
  <si>
    <t>Численность нанимателей инвалидов и лиц с ограниченными возможностями здоровья, обучающихся с полным возмещением затрат на свое обучение, чел.</t>
  </si>
  <si>
    <t>Общий объем средств, направленных образовательной организацией на расходы общежитий/жилых объектов, руб.</t>
  </si>
  <si>
    <t>Расходы на услуги связи, руб.</t>
  </si>
  <si>
    <t>Расходы на коммунальные услуги, руб.</t>
  </si>
  <si>
    <t>На водоснабжение (холодное, горячие, водоотведение), руб.</t>
  </si>
  <si>
    <t>На тепловую энергию, руб.</t>
  </si>
  <si>
    <t>На природный газ, руб.</t>
  </si>
  <si>
    <t>На электрическую энергию, руб.</t>
  </si>
  <si>
    <t>Расходы, связанные с содержанием имущества (включая заработную плату с начислениями), руб.</t>
  </si>
  <si>
    <t>На уборку помещений, руб.</t>
  </si>
  <si>
    <t>На уборку территории, руб.</t>
  </si>
  <si>
    <t>На техническое обслуживание, руб.</t>
  </si>
  <si>
    <t>На дератизацию, дезинсекцию, руб.</t>
  </si>
  <si>
    <t>За вывоз ТБО, руб.</t>
  </si>
  <si>
    <t>На государственную поверку, паспортизацию, руб.</t>
  </si>
  <si>
    <t>На противопожарные мероприятия, руб.</t>
  </si>
  <si>
    <t>На проведение обследование технического состояния (аттестация), руб.</t>
  </si>
  <si>
    <t>Иные расходы, руб.</t>
  </si>
  <si>
    <t>Расходы на приобретение мягкого инвентаря и других материальных запасов, руб.</t>
  </si>
  <si>
    <t>Расходы на текущий ремонт (включая заработную плату с начислениями), руб.</t>
  </si>
  <si>
    <t>Расходы на обеспечение безопасности проживания, руб.</t>
  </si>
  <si>
    <t>Расходы на услуги охраны, руб.</t>
  </si>
  <si>
    <t>Расходы в рамках АТЗ, руб.</t>
  </si>
  <si>
    <t>Расходы за обеспечение противопожарной безопасности, руб.</t>
  </si>
  <si>
    <t>Расходы на уплату налогов, руб.</t>
  </si>
  <si>
    <t>На уплату налога на имущество, руб.</t>
  </si>
  <si>
    <t>На уплату земельного налога, руб.</t>
  </si>
  <si>
    <t>Фонд оплаты труда (всех категорий сотрудников, обслуживающих общежития/жилые объекты с начислениями), руб.</t>
  </si>
  <si>
    <t>Расходы на капитальный ремонт, руб.</t>
  </si>
  <si>
    <t>Расходы на приобретение основных средств, в том числе мебели, руб.</t>
  </si>
  <si>
    <t>Общий объем поступлений за проживание в общежитии/жилом объекте, руб.</t>
  </si>
  <si>
    <t>Объем поступлений за пользование жилым помещением, руб.</t>
  </si>
  <si>
    <t>Объем поступлений за коммунальные услуги, руб.</t>
  </si>
  <si>
    <t>Объем поступлений за дополнительные услуги (комфортность, иное), руб.</t>
  </si>
  <si>
    <t>Поступление от аренды помещений общежития/жилого объекта, руб.</t>
  </si>
  <si>
    <t>Поступления целевых средств, руб.</t>
  </si>
  <si>
    <t>Размер платы за общежитие/жилой объект для обучающихся с полным возмещением затрат на свое обучение, руб.</t>
  </si>
  <si>
    <t>Размер платы за коммунальные услуги с учетом усредненных тарифов, руб.</t>
  </si>
  <si>
    <t>Размер платы за коммунальные услуги (по показаниям приборов учета), руб.</t>
  </si>
  <si>
    <t>Размер платы за пользование жилым помещением, руб.</t>
  </si>
  <si>
    <t>Размер платы за дополнительные услуги (комфортность, иное), руб.</t>
  </si>
  <si>
    <t>Размер платы за общежитие/жилой объект для обучающихся за счет средств федерального бюджета, руб.</t>
  </si>
  <si>
    <t>Размер плата за пользование жилым помещением, руб.</t>
  </si>
  <si>
    <t>Размер платы за общежитие/жилой объект лицами не являющимися гражданами России, руб.</t>
  </si>
  <si>
    <t>Размер платы за общежитие/жилой объект обучающихся других образовательных организаций, руб.</t>
  </si>
  <si>
    <t>Размер платы за общежитие/жилой объект для иных нанимателей, руб.</t>
  </si>
  <si>
    <t>Количество мест, доступных для размещения участников Программы развития студенческого туризма Минобрнауки России, мест</t>
  </si>
  <si>
    <t>Количество мест, используемых для размещения участников Программы развития студенческого туризма Минобрнауки России, мест</t>
  </si>
  <si>
    <t>Объем поступлений за проживание в общежитии/жилом объекте от размещения участников Программы развития студенческого туризма Минобрнауки России, руб.</t>
  </si>
  <si>
    <t>Общий объем расходов, связанных с размещением участников Программы развития студенческого туризма Минобрнауки России, руб.</t>
  </si>
  <si>
    <t>Размер платы за общежитие/жилой объект для участников Программы развития студенческого туризма Минобрнауки России, приехавших самостоятельно и за собственные средства, руб.</t>
  </si>
  <si>
    <t>Размер платы за общежитие/жилой объект для направляющих организованные группы обучающихся за собственные средства ООВО, являющихся участниками Программы развития студенческого туризма Минобрнауки России, руб.</t>
  </si>
  <si>
    <t>Ростовский государственный университет путей сообщения</t>
  </si>
  <si>
    <t>ФГБОУ ВО РГУПС</t>
  </si>
  <si>
    <t>Строение</t>
  </si>
  <si>
    <t>пл. Ростовского Стрелкового Полка Народного Ополчения, д. 2; Ростов-на-Дону, Ростовская обл., Россия, 344038</t>
  </si>
  <si>
    <t>61:44:0081801:190</t>
  </si>
  <si>
    <t>Блочная</t>
  </si>
  <si>
    <t>Одноместное; Двухместное; Трехместное и более</t>
  </si>
  <si>
    <t>Право оперативного управления (Дата: 10.06.2005, номер: 61-61-01/174/2005-107)</t>
  </si>
  <si>
    <t>Да</t>
  </si>
  <si>
    <t>П12610002304</t>
  </si>
  <si>
    <t>Общедомовые</t>
  </si>
  <si>
    <t>Коридорная</t>
  </si>
  <si>
    <t>Нет</t>
  </si>
  <si>
    <t>Общежитие</t>
  </si>
  <si>
    <t>Двухместное; Трехместное и более</t>
  </si>
  <si>
    <t>нет</t>
  </si>
  <si>
    <t>61:44:0081801:189</t>
  </si>
  <si>
    <t>Право оперативного управления (Дата: 10.06.2005, номер: 61-61-01/174/2005-105)</t>
  </si>
  <si>
    <t>П12610002211</t>
  </si>
  <si>
    <t>Наличие пандуса; Наличие специализированных подъемных механизмов и поручней; Оборудование специализированными санузлами; Наличие систем сигнализации и оповещения</t>
  </si>
  <si>
    <t xml:space="preserve">пл. Ростовского Стрелкового Полка Народного Ополчения, д. 2; Ростов-на-Дону, Ростовская обл., Россия, 344038
</t>
  </si>
  <si>
    <t>61:44:0081801:94</t>
  </si>
  <si>
    <t>Право оперативного управления (Дата: 10.06.2005, номер:  61-61-01/174/2005-106)</t>
  </si>
  <si>
    <t>П12610002212</t>
  </si>
  <si>
    <t>ул. М. Горького, д. 80; г. Ростов-на-Дону; Ростовская обл.; Россия; 344002</t>
  </si>
  <si>
    <t>61:44:0050513:342</t>
  </si>
  <si>
    <t>Право оперативного управления (Дата: 32.10.2008, номер: 61-61-01/669/2008-109)</t>
  </si>
  <si>
    <t>П12610002178</t>
  </si>
  <si>
    <t>Октябрь 2023г.</t>
  </si>
  <si>
    <t>Размер платы за общежитие/жилой объект для обучающихся за счет средств федерального бюджета в комнатах повышенной комфортности, руб.</t>
  </si>
  <si>
    <t>да</t>
  </si>
  <si>
    <t>218/218</t>
  </si>
  <si>
    <t>Наличие договоров между вузами по предоставлению мест в общежитиях обучающимся, имеющим общих детей до 18 лет, в случае если родители ребенка являются обучающимися разных вузов</t>
  </si>
  <si>
    <t>Количество заключенных договоров по предоставлению мест в общежитиях обучающимся разных вузов, имеющим общих детей до 18 лет, за отчетный учебный год (*заполняется вузом, в общежитии которого проживают родители-студенты)</t>
  </si>
  <si>
    <t>Корнева</t>
  </si>
  <si>
    <t>2/4</t>
  </si>
  <si>
    <t>Корнева/Романенко</t>
  </si>
  <si>
    <t>121/10</t>
  </si>
  <si>
    <t>121/0</t>
  </si>
  <si>
    <t>Ошибки</t>
  </si>
  <si>
    <t>Наличие преимущественного права студенческой семье на предоставление мест в общежитиях и мест в одном общежитии родителям-студентам разных вузов, имеющим детей до 18 лет</t>
  </si>
  <si>
    <t>Количество студентов, имеющих детей до 18 лет, проживающих в общежитии с ребенком/детьми</t>
  </si>
  <si>
    <t>Освобождение от платы за проживание и коммунальные услуги в общежитии женщин, родивших в период обучения</t>
  </si>
  <si>
    <t>Вуз является участником пилотного проекта (постановление Правительства Российской Федерации от 31.08.2023 № 1419), направленного на стимулирование рождаемости в сельской местности, отдаленных районах, районных центрах, поселках городского типа и малых городах Новгородской области, Пензенской области и Тамбовской области</t>
  </si>
  <si>
    <t>6/6; 0/1; 1/1; 1/3</t>
  </si>
  <si>
    <t>Романенко</t>
  </si>
  <si>
    <t>Бух</t>
  </si>
  <si>
    <t>ОКСИР/Бух</t>
  </si>
  <si>
    <t>10787100/10820771,69</t>
  </si>
  <si>
    <t>ОКСИР</t>
  </si>
  <si>
    <t>Бюджет+внебюджет</t>
  </si>
  <si>
    <t>Корнева/Дудина</t>
  </si>
  <si>
    <t>477/591; 218/218; 381/403; 183/180</t>
  </si>
  <si>
    <t>Дудина</t>
  </si>
  <si>
    <t>Взяли цифры Дудиной (общ. 1 477 + 121 общ. 4)</t>
  </si>
  <si>
    <t>ОКСИР/Романенко</t>
  </si>
  <si>
    <t>УИ</t>
  </si>
  <si>
    <t>2</t>
  </si>
  <si>
    <t>Распоряжение Шепилова</t>
  </si>
  <si>
    <t>Взяли по 2022 году</t>
  </si>
  <si>
    <t>в 3 общ 1/0</t>
  </si>
  <si>
    <t>В 2022 году - 5 мест (Распоряжение Шепилова)</t>
  </si>
  <si>
    <t>В 2022 году - 0 мест (Распоряжение Шепилова)</t>
  </si>
  <si>
    <t xml:space="preserve">Общежитие 1;4 </t>
  </si>
  <si>
    <t>2022 год</t>
  </si>
  <si>
    <t>Октябрь 2021</t>
  </si>
  <si>
    <r>
      <t xml:space="preserve">Да 
</t>
    </r>
    <r>
      <rPr>
        <sz val="11"/>
        <color rgb="FFFF0000"/>
        <rFont val="Times New Roman"/>
        <family val="1"/>
        <charset val="204"/>
      </rPr>
      <t>(бесплатный только в общежитии №4)</t>
    </r>
  </si>
  <si>
    <t>Общежитие 2</t>
  </si>
  <si>
    <t>-</t>
  </si>
  <si>
    <t>Общежитие 3</t>
  </si>
  <si>
    <t>Общежитие Техникум</t>
  </si>
  <si>
    <t>Наименование общежития/       жилого объекта</t>
  </si>
  <si>
    <t>По сравнению с 2022 годом число заболевших уменьшилось</t>
  </si>
  <si>
    <t>Проверить</t>
  </si>
  <si>
    <t>Корнева внесла корректировку 20.02.2024 (общ. 1;4 - 11 на 10)</t>
  </si>
  <si>
    <t>Корнева внесла корректировки 20.02.2024</t>
  </si>
  <si>
    <t>Чуприй/Смородинова</t>
  </si>
  <si>
    <t>Корнева: (не указали 4 общежитие) 6+1;  общ 3 +1 помещение</t>
  </si>
  <si>
    <t>Чендрова 20.02.2024</t>
  </si>
  <si>
    <t>Перменова 20.02.2024 (в телефонном режиме)</t>
  </si>
  <si>
    <t>Кадастровая  стоимость, руб.</t>
  </si>
  <si>
    <t>общежитие 1;4</t>
  </si>
  <si>
    <t>Иванова Т.И.</t>
  </si>
  <si>
    <t>Коридорная, Блочная</t>
  </si>
  <si>
    <t>По 2022 году</t>
  </si>
  <si>
    <t>Исправлено 21.02.2024</t>
  </si>
  <si>
    <t>Наличие потребности в строительстве общежитий под проживание молодых студенческих семей с детьми</t>
  </si>
  <si>
    <t>Информация о реализации мер поддержки молодых студенческих семей с детьми в общежитиях в рамках поручений Президента Российской Федерации</t>
  </si>
  <si>
    <t>Проводились реконструкция или капитальный ремонт?</t>
  </si>
  <si>
    <t>ИНН организации</t>
  </si>
  <si>
    <t>КПП организации</t>
  </si>
  <si>
    <t>Тип жилого объекта</t>
  </si>
  <si>
    <t>Объект включен в форму ВПО-2</t>
  </si>
  <si>
    <t>Субъект РФ, в котором находится объект</t>
  </si>
  <si>
    <t>Принадлежность объекта (головная организация/филиал)</t>
  </si>
  <si>
    <t>Основание для использования здания /дата/номер</t>
  </si>
  <si>
    <t>год начала строительства (реконструкции)</t>
  </si>
  <si>
    <t>сроки ввода в эксплуатацию</t>
  </si>
  <si>
    <t>Общая площадь объектов социальной инфраструктуры</t>
  </si>
  <si>
    <t>из нее площадь, требующая капитального ремонта</t>
  </si>
  <si>
    <t xml:space="preserve">
из нее площадь, находящаяся в аварийном состоянии</t>
  </si>
  <si>
    <t xml:space="preserve">
Общая площадь объектов пунктов питания, м^2</t>
  </si>
  <si>
    <t>из нее площадь, находящаяся в аварийном состоянии</t>
  </si>
  <si>
    <t>Общая площадь помещений для организации учебного процесса, м^2</t>
  </si>
  <si>
    <t>Общая площадь помещений для организации медицинского обслуживания, м^2</t>
  </si>
  <si>
    <t>Общая площадь помещений для организации спортивных занятий, м^2</t>
  </si>
  <si>
    <t>Общая площадь помещений для организации культурных программ, м^2</t>
  </si>
  <si>
    <t>Общая площадь иных помещений, м^2</t>
  </si>
  <si>
    <t>Общая площадь жилых помещений</t>
  </si>
  <si>
    <t>Общая площадь иных нежилых объектов (объектов инженерных инфраструктуры, подсобных и хозяйственных объектов)</t>
  </si>
  <si>
    <t>В т.ч. площадь, которая не отвечает установленным санитарным и техническим правилам и нормам, иным требованиям законодательства, м^2</t>
  </si>
  <si>
    <t>Общая площадь иных нежилых помещений объектов (объектов инженерной инфраструктуры, подсобных и хозяйственных объектов)</t>
  </si>
  <si>
    <t>В т.ч. площадь, требующая капитального ремонта</t>
  </si>
  <si>
    <t>В т.ч. площадь, находящаяся в аварийном состоянии</t>
  </si>
  <si>
    <t>Структура фонда жилых помещений /Помещения для одноместного размещения</t>
  </si>
  <si>
    <t xml:space="preserve">
из них пригодных для эксплуатации</t>
  </si>
  <si>
    <t>из них требующих текущего ремонта</t>
  </si>
  <si>
    <t>из них требующего капитального ремонта</t>
  </si>
  <si>
    <t>Помещения для двухместного размещения</t>
  </si>
  <si>
    <t>из них пригодных для эксплуатации</t>
  </si>
  <si>
    <t xml:space="preserve">
из них требующих текущего ремонта</t>
  </si>
  <si>
    <t>Помещения для трехместного размещения</t>
  </si>
  <si>
    <t>Помещения для более трехместного размещения</t>
  </si>
  <si>
    <t>Наниматели - граждане Российской Федерации, обучающиеся по очно-заочной форме обучения, из них</t>
  </si>
  <si>
    <t>из них обучающиеся среднего профессионального образования</t>
  </si>
  <si>
    <t>из них обучающиеся высшего образования</t>
  </si>
  <si>
    <t>из них обучающиеся по иным образовательным программам</t>
  </si>
  <si>
    <t>Наниматели - иностранные граждане и лица без гражданства, обучающиеся по очно-заочной форме обучения</t>
  </si>
  <si>
    <t xml:space="preserve">
Наниматели - граждане Российской Федерации, обучающиеся по очно-заочной форме обучения, из них</t>
  </si>
  <si>
    <t xml:space="preserve">
из них обучающиеся среднего профессионального образования</t>
  </si>
  <si>
    <t xml:space="preserve">
из них обучающиеся высшего образования</t>
  </si>
  <si>
    <t>Наличие потребности в капитальном ремонте общежития под проживание молодых студенческих семей с детьми</t>
  </si>
  <si>
    <t>Необходимость переоборудования (оснащение мебелью и оборудованием сантехнических комнат) жилых помещений общежитий под проживание студенческих семей с детьми</t>
  </si>
  <si>
    <t>Наличие в общежитии Детской комнаты (*специально оборудованное помещение, которое может использоваться в дневное время обучающимися вуза для кратковременного пребывания детей до 7 лет)</t>
  </si>
  <si>
    <t>Потребность в выделении финансирования на оснащение Детской комнаты</t>
  </si>
  <si>
    <t>Потребность в выделении финансирования на оснащение Комнаты матери и ребенка</t>
  </si>
  <si>
    <t>Наличие Комнаты матери и ребенка в общежитии (*специально оборудованное помещение, которое может использоваться в учебное время обучающимися вуза для кормления, переодевания ребёнка до 3 лет)</t>
  </si>
  <si>
    <t>общежитие</t>
  </si>
  <si>
    <t>Ростовская область</t>
  </si>
  <si>
    <t>головная  организация</t>
  </si>
  <si>
    <t>Общежитие 1;4</t>
  </si>
  <si>
    <r>
      <t>Право оперативного управления (Дата:</t>
    </r>
    <r>
      <rPr>
        <sz val="12"/>
        <rFont val="Times New Roman"/>
        <family val="1"/>
        <charset val="204"/>
      </rPr>
      <t xml:space="preserve"> 31.10.2008</t>
    </r>
    <r>
      <rPr>
        <sz val="12"/>
        <color rgb="FF000000"/>
        <rFont val="Times New Roman"/>
        <family val="1"/>
        <charset val="204"/>
      </rPr>
      <t>, номер: 61-61-01/669/2008-109)</t>
    </r>
  </si>
  <si>
    <t>для контроля/свод по формуле</t>
  </si>
  <si>
    <t>сводное кол-во мест</t>
  </si>
  <si>
    <t>на 17.02.2025</t>
  </si>
  <si>
    <t xml:space="preserve">для контроля/свод по формуле </t>
  </si>
  <si>
    <t>Май 2024 г.</t>
  </si>
  <si>
    <t>ноябрь 2024 г.</t>
  </si>
  <si>
    <t>452 (331 очно+ 121 заочн)</t>
  </si>
  <si>
    <t>444 очно + 121 заочн = 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</si>
</sst>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_ ;[Red]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9" tint="-0.249977111117893"/>
      <name val="Times New Roman"/>
      <family val="1"/>
      <charset val="204"/>
    </font>
    <font>
      <sz val="12"/>
      <color theme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" fontId="8" fillId="0" borderId="2" xfId="0" applyNumberFormat="1" applyFont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2" fontId="3" fillId="14" borderId="2" xfId="0" applyNumberFormat="1" applyFont="1" applyFill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0" fillId="17" borderId="0" xfId="0" applyFill="1"/>
    <xf numFmtId="0" fontId="9" fillId="17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5" fontId="25" fillId="4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4" fontId="3" fillId="16" borderId="2" xfId="0" applyNumberFormat="1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5" fillId="1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CCCC"/>
      <color rgb="FFFF9966"/>
      <color rgb="FFFF33CC"/>
      <color rgb="FFCC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1581150</xdr:colOff>
          <xdr:row>6</xdr:row>
          <xdr:rowOff>0</xdr:rowOff>
        </xdr:from>
        <xdr:to>
          <xdr:col>11</xdr:col>
          <xdr:colOff>1733550</xdr:colOff>
          <xdr:row>6</xdr:row>
          <xdr:rowOff>161925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1581150</xdr:colOff>
          <xdr:row>6</xdr:row>
          <xdr:rowOff>0</xdr:rowOff>
        </xdr:from>
        <xdr:to>
          <xdr:col>11</xdr:col>
          <xdr:colOff>1733550</xdr:colOff>
          <xdr:row>6</xdr:row>
          <xdr:rowOff>161925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1581150</xdr:colOff>
          <xdr:row>6</xdr:row>
          <xdr:rowOff>0</xdr:rowOff>
        </xdr:from>
        <xdr:to>
          <xdr:col>11</xdr:col>
          <xdr:colOff>1733550</xdr:colOff>
          <xdr:row>6</xdr:row>
          <xdr:rowOff>161925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1958975</xdr:colOff>
          <xdr:row>6</xdr:row>
          <xdr:rowOff>0</xdr:rowOff>
        </xdr:from>
        <xdr:to>
          <xdr:col>12</xdr:col>
          <xdr:colOff>2111375</xdr:colOff>
          <xdr:row>6</xdr:row>
          <xdr:rowOff>161925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1958975</xdr:colOff>
          <xdr:row>6</xdr:row>
          <xdr:rowOff>0</xdr:rowOff>
        </xdr:from>
        <xdr:to>
          <xdr:col>12</xdr:col>
          <xdr:colOff>2111375</xdr:colOff>
          <xdr:row>6</xdr:row>
          <xdr:rowOff>161925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1958975</xdr:colOff>
          <xdr:row>6</xdr:row>
          <xdr:rowOff>0</xdr:rowOff>
        </xdr:from>
        <xdr:to>
          <xdr:col>12</xdr:col>
          <xdr:colOff>2111375</xdr:colOff>
          <xdr:row>6</xdr:row>
          <xdr:rowOff>161925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6</xdr:row>
          <xdr:rowOff>0</xdr:rowOff>
        </xdr:from>
        <xdr:to>
          <xdr:col>35</xdr:col>
          <xdr:colOff>247650</xdr:colOff>
          <xdr:row>6</xdr:row>
          <xdr:rowOff>161925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6</xdr:row>
          <xdr:rowOff>0</xdr:rowOff>
        </xdr:from>
        <xdr:to>
          <xdr:col>35</xdr:col>
          <xdr:colOff>247650</xdr:colOff>
          <xdr:row>6</xdr:row>
          <xdr:rowOff>161925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image" Target="../media/image4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15"/>
  <sheetViews>
    <sheetView zoomScale="60" zoomScaleNormal="60" workbookViewId="0">
      <selection sqref="A1:XFD10"/>
    </sheetView>
  </sheetViews>
  <sheetFormatPr defaultColWidth="36.28515625" defaultRowHeight="15" x14ac:dyDescent="0.25"/>
  <cols>
    <col min="2" max="2" width="20.7109375" bestFit="1" customWidth="1"/>
    <col min="3" max="3" width="17" customWidth="1"/>
    <col min="198" max="198" width="41.42578125" customWidth="1"/>
  </cols>
  <sheetData>
    <row r="1" spans="1:199" s="21" customFormat="1" ht="27.7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 t="s">
        <v>1</v>
      </c>
      <c r="Y1" s="109"/>
      <c r="Z1" s="109"/>
      <c r="AA1" s="109"/>
      <c r="AB1" s="109"/>
      <c r="AC1" s="109" t="s">
        <v>2</v>
      </c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 t="s">
        <v>3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 t="s">
        <v>4</v>
      </c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 t="s">
        <v>5</v>
      </c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 t="s">
        <v>6</v>
      </c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 t="s">
        <v>7</v>
      </c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13" t="s">
        <v>8</v>
      </c>
      <c r="GD1" s="114"/>
      <c r="GE1" s="114"/>
      <c r="GF1" s="114"/>
      <c r="GG1" s="114"/>
      <c r="GH1" s="115"/>
      <c r="GI1" s="113" t="s">
        <v>224</v>
      </c>
      <c r="GJ1" s="114"/>
      <c r="GK1" s="114"/>
      <c r="GL1" s="114"/>
      <c r="GM1" s="114"/>
      <c r="GN1" s="114"/>
      <c r="GO1" s="114"/>
      <c r="GP1" s="114"/>
      <c r="GQ1" s="115"/>
    </row>
    <row r="2" spans="1:199" s="27" customFormat="1" ht="173.25" x14ac:dyDescent="0.25">
      <c r="A2" s="22" t="s">
        <v>9</v>
      </c>
      <c r="B2" s="22" t="s">
        <v>10</v>
      </c>
      <c r="C2" s="22" t="s">
        <v>208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  <c r="I2" s="22" t="s">
        <v>16</v>
      </c>
      <c r="J2" s="22" t="s">
        <v>17</v>
      </c>
      <c r="K2" s="22" t="s">
        <v>217</v>
      </c>
      <c r="L2" s="22" t="s">
        <v>18</v>
      </c>
      <c r="M2" s="22" t="s">
        <v>19</v>
      </c>
      <c r="N2" s="22" t="s">
        <v>20</v>
      </c>
      <c r="O2" s="22" t="s">
        <v>21</v>
      </c>
      <c r="P2" s="22" t="s">
        <v>22</v>
      </c>
      <c r="Q2" s="22" t="s">
        <v>23</v>
      </c>
      <c r="R2" s="22" t="s">
        <v>24</v>
      </c>
      <c r="S2" s="22" t="s">
        <v>25</v>
      </c>
      <c r="T2" s="22" t="s">
        <v>26</v>
      </c>
      <c r="U2" s="22" t="s">
        <v>27</v>
      </c>
      <c r="V2" s="22" t="s">
        <v>28</v>
      </c>
      <c r="W2" s="22" t="s">
        <v>29</v>
      </c>
      <c r="X2" s="22" t="s">
        <v>30</v>
      </c>
      <c r="Y2" s="22" t="s">
        <v>31</v>
      </c>
      <c r="Z2" s="22" t="s">
        <v>32</v>
      </c>
      <c r="AA2" s="22" t="s">
        <v>33</v>
      </c>
      <c r="AB2" s="46" t="s">
        <v>34</v>
      </c>
      <c r="AC2" s="22" t="s">
        <v>35</v>
      </c>
      <c r="AD2" s="22" t="s">
        <v>36</v>
      </c>
      <c r="AE2" s="46" t="s">
        <v>37</v>
      </c>
      <c r="AF2" s="22" t="s">
        <v>38</v>
      </c>
      <c r="AG2" s="46" t="s">
        <v>39</v>
      </c>
      <c r="AH2" s="22" t="s">
        <v>40</v>
      </c>
      <c r="AI2" s="22" t="s">
        <v>41</v>
      </c>
      <c r="AJ2" s="22" t="s">
        <v>42</v>
      </c>
      <c r="AK2" s="46" t="s">
        <v>43</v>
      </c>
      <c r="AL2" s="22" t="s">
        <v>44</v>
      </c>
      <c r="AM2" s="46" t="s">
        <v>45</v>
      </c>
      <c r="AN2" s="46" t="s">
        <v>46</v>
      </c>
      <c r="AO2" s="46" t="s">
        <v>47</v>
      </c>
      <c r="AP2" s="22" t="s">
        <v>48</v>
      </c>
      <c r="AQ2" s="22" t="s">
        <v>49</v>
      </c>
      <c r="AR2" s="46" t="s">
        <v>50</v>
      </c>
      <c r="AS2" s="46" t="s">
        <v>51</v>
      </c>
      <c r="AT2" s="46" t="s">
        <v>52</v>
      </c>
      <c r="AU2" s="22" t="s">
        <v>53</v>
      </c>
      <c r="AV2" s="46" t="s">
        <v>54</v>
      </c>
      <c r="AW2" s="46" t="s">
        <v>55</v>
      </c>
      <c r="AX2" s="46" t="s">
        <v>53</v>
      </c>
      <c r="AY2" s="46" t="s">
        <v>54</v>
      </c>
      <c r="AZ2" s="22" t="s">
        <v>56</v>
      </c>
      <c r="BA2" s="22" t="s">
        <v>57</v>
      </c>
      <c r="BB2" s="22" t="s">
        <v>58</v>
      </c>
      <c r="BC2" s="22" t="s">
        <v>59</v>
      </c>
      <c r="BD2" s="22" t="s">
        <v>60</v>
      </c>
      <c r="BE2" s="22" t="s">
        <v>61</v>
      </c>
      <c r="BF2" s="22" t="s">
        <v>62</v>
      </c>
      <c r="BG2" s="22" t="s">
        <v>63</v>
      </c>
      <c r="BH2" s="22" t="s">
        <v>64</v>
      </c>
      <c r="BI2" s="22" t="s">
        <v>65</v>
      </c>
      <c r="BJ2" s="22" t="s">
        <v>66</v>
      </c>
      <c r="BK2" s="22" t="s">
        <v>63</v>
      </c>
      <c r="BL2" s="22" t="s">
        <v>64</v>
      </c>
      <c r="BM2" s="42" t="s">
        <v>65</v>
      </c>
      <c r="BN2" s="22" t="s">
        <v>67</v>
      </c>
      <c r="BO2" s="46" t="s">
        <v>63</v>
      </c>
      <c r="BP2" s="46" t="s">
        <v>64</v>
      </c>
      <c r="BQ2" s="46" t="s">
        <v>65</v>
      </c>
      <c r="BR2" s="46" t="s">
        <v>68</v>
      </c>
      <c r="BS2" s="46" t="s">
        <v>63</v>
      </c>
      <c r="BT2" s="46" t="s">
        <v>64</v>
      </c>
      <c r="BU2" s="46" t="s">
        <v>65</v>
      </c>
      <c r="BV2" s="22" t="s">
        <v>69</v>
      </c>
      <c r="BW2" s="22" t="s">
        <v>62</v>
      </c>
      <c r="BX2" s="22" t="s">
        <v>63</v>
      </c>
      <c r="BY2" s="22" t="s">
        <v>64</v>
      </c>
      <c r="BZ2" s="22" t="s">
        <v>65</v>
      </c>
      <c r="CA2" s="22" t="s">
        <v>66</v>
      </c>
      <c r="CB2" s="22" t="s">
        <v>63</v>
      </c>
      <c r="CC2" s="22" t="s">
        <v>64</v>
      </c>
      <c r="CD2" s="22" t="s">
        <v>65</v>
      </c>
      <c r="CE2" s="46" t="s">
        <v>67</v>
      </c>
      <c r="CF2" s="46" t="s">
        <v>63</v>
      </c>
      <c r="CG2" s="46" t="s">
        <v>64</v>
      </c>
      <c r="CH2" s="46" t="s">
        <v>65</v>
      </c>
      <c r="CI2" s="46" t="s">
        <v>68</v>
      </c>
      <c r="CJ2" s="46" t="s">
        <v>63</v>
      </c>
      <c r="CK2" s="46" t="s">
        <v>64</v>
      </c>
      <c r="CL2" s="46" t="s">
        <v>65</v>
      </c>
      <c r="CM2" s="22" t="s">
        <v>71</v>
      </c>
      <c r="CN2" s="22" t="s">
        <v>70</v>
      </c>
      <c r="CO2" s="22" t="s">
        <v>72</v>
      </c>
      <c r="CP2" s="22" t="s">
        <v>73</v>
      </c>
      <c r="CQ2" s="22" t="s">
        <v>74</v>
      </c>
      <c r="CR2" s="22" t="s">
        <v>75</v>
      </c>
      <c r="CS2" s="22" t="s">
        <v>76</v>
      </c>
      <c r="CT2" s="22" t="s">
        <v>77</v>
      </c>
      <c r="CU2" s="22" t="s">
        <v>78</v>
      </c>
      <c r="CV2" s="22" t="s">
        <v>79</v>
      </c>
      <c r="CW2" s="42" t="s">
        <v>80</v>
      </c>
      <c r="CX2" s="42" t="s">
        <v>63</v>
      </c>
      <c r="CY2" s="42" t="s">
        <v>64</v>
      </c>
      <c r="CZ2" s="22" t="s">
        <v>81</v>
      </c>
      <c r="DA2" s="22" t="s">
        <v>63</v>
      </c>
      <c r="DB2" s="22" t="s">
        <v>64</v>
      </c>
      <c r="DC2" s="42" t="s">
        <v>82</v>
      </c>
      <c r="DD2" s="42" t="s">
        <v>63</v>
      </c>
      <c r="DE2" s="42" t="s">
        <v>64</v>
      </c>
      <c r="DF2" s="22" t="s">
        <v>83</v>
      </c>
      <c r="DG2" s="22" t="s">
        <v>63</v>
      </c>
      <c r="DH2" s="22" t="s">
        <v>64</v>
      </c>
      <c r="DI2" s="22" t="s">
        <v>84</v>
      </c>
      <c r="DJ2" s="22" t="s">
        <v>63</v>
      </c>
      <c r="DK2" s="22" t="s">
        <v>64</v>
      </c>
      <c r="DL2" s="22" t="s">
        <v>85</v>
      </c>
      <c r="DM2" s="22" t="s">
        <v>63</v>
      </c>
      <c r="DN2" s="22" t="s">
        <v>64</v>
      </c>
      <c r="DO2" s="46" t="s">
        <v>86</v>
      </c>
      <c r="DP2" s="22" t="s">
        <v>87</v>
      </c>
      <c r="DQ2" s="46" t="s">
        <v>88</v>
      </c>
      <c r="DR2" s="22" t="s">
        <v>89</v>
      </c>
      <c r="DS2" s="22" t="s">
        <v>90</v>
      </c>
      <c r="DT2" s="22" t="s">
        <v>91</v>
      </c>
      <c r="DU2" s="22" t="s">
        <v>92</v>
      </c>
      <c r="DV2" s="46" t="s">
        <v>93</v>
      </c>
      <c r="DW2" s="22" t="s">
        <v>94</v>
      </c>
      <c r="DX2" s="22" t="s">
        <v>95</v>
      </c>
      <c r="DY2" s="42" t="s">
        <v>96</v>
      </c>
      <c r="DZ2" s="22" t="s">
        <v>97</v>
      </c>
      <c r="EA2" s="22" t="s">
        <v>98</v>
      </c>
      <c r="EB2" s="22" t="s">
        <v>99</v>
      </c>
      <c r="EC2" s="22" t="s">
        <v>100</v>
      </c>
      <c r="ED2" s="22" t="s">
        <v>101</v>
      </c>
      <c r="EE2" s="22" t="s">
        <v>102</v>
      </c>
      <c r="EF2" s="22" t="s">
        <v>103</v>
      </c>
      <c r="EG2" s="42" t="s">
        <v>104</v>
      </c>
      <c r="EH2" s="46" t="s">
        <v>105</v>
      </c>
      <c r="EI2" s="22" t="s">
        <v>106</v>
      </c>
      <c r="EJ2" s="22" t="s">
        <v>107</v>
      </c>
      <c r="EK2" s="22" t="s">
        <v>108</v>
      </c>
      <c r="EL2" s="22" t="s">
        <v>102</v>
      </c>
      <c r="EM2" s="43" t="s">
        <v>109</v>
      </c>
      <c r="EN2" s="43" t="s">
        <v>110</v>
      </c>
      <c r="EO2" s="43" t="s">
        <v>111</v>
      </c>
      <c r="EP2" s="41" t="s">
        <v>112</v>
      </c>
      <c r="EQ2" s="22" t="s">
        <v>113</v>
      </c>
      <c r="ER2" s="22" t="s">
        <v>114</v>
      </c>
      <c r="ES2" s="46" t="s">
        <v>115</v>
      </c>
      <c r="ET2" s="46" t="s">
        <v>116</v>
      </c>
      <c r="EU2" s="46" t="s">
        <v>117</v>
      </c>
      <c r="EV2" s="46" t="s">
        <v>118</v>
      </c>
      <c r="EW2" s="46" t="s">
        <v>119</v>
      </c>
      <c r="EX2" s="46" t="s">
        <v>120</v>
      </c>
      <c r="EY2" s="22" t="s">
        <v>121</v>
      </c>
      <c r="EZ2" s="22" t="s">
        <v>122</v>
      </c>
      <c r="FA2" s="22" t="s">
        <v>123</v>
      </c>
      <c r="FB2" s="22" t="s">
        <v>124</v>
      </c>
      <c r="FC2" s="22" t="s">
        <v>125</v>
      </c>
      <c r="FD2" s="22" t="s">
        <v>126</v>
      </c>
      <c r="FE2" s="22" t="s">
        <v>122</v>
      </c>
      <c r="FF2" s="22" t="s">
        <v>123</v>
      </c>
      <c r="FG2" s="22" t="s">
        <v>127</v>
      </c>
      <c r="FH2" s="22" t="s">
        <v>125</v>
      </c>
      <c r="FI2" s="22" t="s">
        <v>128</v>
      </c>
      <c r="FJ2" s="22" t="s">
        <v>122</v>
      </c>
      <c r="FK2" s="22" t="s">
        <v>123</v>
      </c>
      <c r="FL2" s="22" t="s">
        <v>127</v>
      </c>
      <c r="FM2" s="22" t="s">
        <v>125</v>
      </c>
      <c r="FN2" s="42" t="s">
        <v>129</v>
      </c>
      <c r="FO2" s="42" t="s">
        <v>122</v>
      </c>
      <c r="FP2" s="42" t="s">
        <v>123</v>
      </c>
      <c r="FQ2" s="42" t="s">
        <v>127</v>
      </c>
      <c r="FR2" s="42" t="s">
        <v>125</v>
      </c>
      <c r="FS2" s="46" t="s">
        <v>130</v>
      </c>
      <c r="FT2" s="46" t="s">
        <v>122</v>
      </c>
      <c r="FU2" s="46" t="s">
        <v>123</v>
      </c>
      <c r="FV2" s="46" t="s">
        <v>127</v>
      </c>
      <c r="FW2" s="46" t="s">
        <v>125</v>
      </c>
      <c r="FX2" s="59" t="s">
        <v>166</v>
      </c>
      <c r="FY2" s="59" t="s">
        <v>122</v>
      </c>
      <c r="FZ2" s="59" t="s">
        <v>123</v>
      </c>
      <c r="GA2" s="59" t="s">
        <v>127</v>
      </c>
      <c r="GB2" s="59" t="s">
        <v>125</v>
      </c>
      <c r="GC2" s="22" t="s">
        <v>131</v>
      </c>
      <c r="GD2" s="22" t="s">
        <v>132</v>
      </c>
      <c r="GE2" s="22" t="s">
        <v>133</v>
      </c>
      <c r="GF2" s="22" t="s">
        <v>134</v>
      </c>
      <c r="GG2" s="22" t="s">
        <v>135</v>
      </c>
      <c r="GH2" s="22" t="s">
        <v>136</v>
      </c>
      <c r="GI2" s="5" t="s">
        <v>177</v>
      </c>
      <c r="GJ2" s="5" t="s">
        <v>178</v>
      </c>
      <c r="GK2" s="4" t="s">
        <v>169</v>
      </c>
      <c r="GL2" s="4" t="s">
        <v>170</v>
      </c>
      <c r="GM2" s="5" t="s">
        <v>179</v>
      </c>
      <c r="GN2" s="5" t="s">
        <v>169</v>
      </c>
      <c r="GO2" s="5" t="s">
        <v>170</v>
      </c>
      <c r="GP2" s="5" t="s">
        <v>180</v>
      </c>
      <c r="GQ2" s="60" t="s">
        <v>223</v>
      </c>
    </row>
    <row r="3" spans="1:199" s="27" customFormat="1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2">
        <v>16</v>
      </c>
      <c r="Q3" s="22">
        <v>17</v>
      </c>
      <c r="R3" s="22">
        <v>18</v>
      </c>
      <c r="S3" s="22">
        <v>19</v>
      </c>
      <c r="T3" s="22">
        <v>20</v>
      </c>
      <c r="U3" s="22">
        <v>21</v>
      </c>
      <c r="V3" s="22">
        <v>22</v>
      </c>
      <c r="W3" s="22">
        <v>23</v>
      </c>
      <c r="X3" s="22">
        <v>24</v>
      </c>
      <c r="Y3" s="22">
        <v>25</v>
      </c>
      <c r="Z3" s="22">
        <v>26</v>
      </c>
      <c r="AA3" s="22">
        <v>27</v>
      </c>
      <c r="AB3" s="22">
        <v>28</v>
      </c>
      <c r="AC3" s="22">
        <v>29</v>
      </c>
      <c r="AD3" s="22">
        <v>30</v>
      </c>
      <c r="AE3" s="22">
        <v>31</v>
      </c>
      <c r="AF3" s="22">
        <v>32</v>
      </c>
      <c r="AG3" s="22">
        <v>33</v>
      </c>
      <c r="AH3" s="22">
        <v>34</v>
      </c>
      <c r="AI3" s="22">
        <v>35</v>
      </c>
      <c r="AJ3" s="22">
        <v>36</v>
      </c>
      <c r="AK3" s="22">
        <v>37</v>
      </c>
      <c r="AL3" s="22">
        <v>38</v>
      </c>
      <c r="AM3" s="22">
        <v>39</v>
      </c>
      <c r="AN3" s="22">
        <v>40</v>
      </c>
      <c r="AO3" s="22">
        <v>41</v>
      </c>
      <c r="AP3" s="22">
        <v>42</v>
      </c>
      <c r="AQ3" s="22">
        <v>43</v>
      </c>
      <c r="AR3" s="22">
        <v>44</v>
      </c>
      <c r="AS3" s="22">
        <v>45</v>
      </c>
      <c r="AT3" s="22">
        <v>46</v>
      </c>
      <c r="AU3" s="22">
        <v>47</v>
      </c>
      <c r="AV3" s="22">
        <v>48</v>
      </c>
      <c r="AW3" s="22">
        <v>49</v>
      </c>
      <c r="AX3" s="22">
        <v>50</v>
      </c>
      <c r="AY3" s="22">
        <v>51</v>
      </c>
      <c r="AZ3" s="22">
        <v>52</v>
      </c>
      <c r="BA3" s="22">
        <v>53</v>
      </c>
      <c r="BB3" s="22">
        <v>54</v>
      </c>
      <c r="BC3" s="22">
        <v>55</v>
      </c>
      <c r="BD3" s="22">
        <v>56</v>
      </c>
      <c r="BE3" s="22">
        <v>57</v>
      </c>
      <c r="BF3" s="22">
        <v>58</v>
      </c>
      <c r="BG3" s="22">
        <v>59</v>
      </c>
      <c r="BH3" s="22">
        <v>60</v>
      </c>
      <c r="BI3" s="22">
        <v>61</v>
      </c>
      <c r="BJ3" s="22">
        <v>62</v>
      </c>
      <c r="BK3" s="22">
        <v>63</v>
      </c>
      <c r="BL3" s="22">
        <v>64</v>
      </c>
      <c r="BM3" s="22">
        <v>65</v>
      </c>
      <c r="BN3" s="22">
        <v>66</v>
      </c>
      <c r="BO3" s="22">
        <v>67</v>
      </c>
      <c r="BP3" s="22">
        <v>68</v>
      </c>
      <c r="BQ3" s="22">
        <v>69</v>
      </c>
      <c r="BR3" s="22">
        <v>70</v>
      </c>
      <c r="BS3" s="22">
        <v>71</v>
      </c>
      <c r="BT3" s="22">
        <v>72</v>
      </c>
      <c r="BU3" s="22">
        <v>73</v>
      </c>
      <c r="BV3" s="22">
        <v>74</v>
      </c>
      <c r="BW3" s="22">
        <v>75</v>
      </c>
      <c r="BX3" s="22">
        <v>76</v>
      </c>
      <c r="BY3" s="22">
        <v>77</v>
      </c>
      <c r="BZ3" s="22">
        <v>78</v>
      </c>
      <c r="CA3" s="22">
        <v>79</v>
      </c>
      <c r="CB3" s="22">
        <v>80</v>
      </c>
      <c r="CC3" s="22">
        <v>81</v>
      </c>
      <c r="CD3" s="22">
        <v>82</v>
      </c>
      <c r="CE3" s="22">
        <v>83</v>
      </c>
      <c r="CF3" s="22">
        <v>84</v>
      </c>
      <c r="CG3" s="22">
        <v>85</v>
      </c>
      <c r="CH3" s="22">
        <v>86</v>
      </c>
      <c r="CI3" s="22">
        <v>87</v>
      </c>
      <c r="CJ3" s="22">
        <v>88</v>
      </c>
      <c r="CK3" s="22">
        <v>89</v>
      </c>
      <c r="CL3" s="22">
        <v>90</v>
      </c>
      <c r="CM3" s="22">
        <v>91</v>
      </c>
      <c r="CN3" s="22">
        <v>92</v>
      </c>
      <c r="CO3" s="22">
        <v>93</v>
      </c>
      <c r="CP3" s="22">
        <v>94</v>
      </c>
      <c r="CQ3" s="22">
        <v>95</v>
      </c>
      <c r="CR3" s="22">
        <v>96</v>
      </c>
      <c r="CS3" s="22">
        <v>97</v>
      </c>
      <c r="CT3" s="22">
        <v>98</v>
      </c>
      <c r="CU3" s="22">
        <v>99</v>
      </c>
      <c r="CV3" s="22">
        <v>100</v>
      </c>
      <c r="CW3" s="22">
        <v>101</v>
      </c>
      <c r="CX3" s="22">
        <v>102</v>
      </c>
      <c r="CY3" s="22">
        <v>103</v>
      </c>
      <c r="CZ3" s="22">
        <v>104</v>
      </c>
      <c r="DA3" s="22">
        <v>105</v>
      </c>
      <c r="DB3" s="22">
        <v>106</v>
      </c>
      <c r="DC3" s="22">
        <v>107</v>
      </c>
      <c r="DD3" s="22">
        <v>108</v>
      </c>
      <c r="DE3" s="22">
        <v>109</v>
      </c>
      <c r="DF3" s="22">
        <v>110</v>
      </c>
      <c r="DG3" s="22">
        <v>111</v>
      </c>
      <c r="DH3" s="22">
        <v>112</v>
      </c>
      <c r="DI3" s="22">
        <v>113</v>
      </c>
      <c r="DJ3" s="22">
        <v>114</v>
      </c>
      <c r="DK3" s="22">
        <v>115</v>
      </c>
      <c r="DL3" s="22">
        <v>116</v>
      </c>
      <c r="DM3" s="22">
        <v>117</v>
      </c>
      <c r="DN3" s="22">
        <v>118</v>
      </c>
      <c r="DO3" s="22">
        <v>119</v>
      </c>
      <c r="DP3" s="22">
        <v>120</v>
      </c>
      <c r="DQ3" s="22">
        <v>121</v>
      </c>
      <c r="DR3" s="22">
        <v>122</v>
      </c>
      <c r="DS3" s="22">
        <v>123</v>
      </c>
      <c r="DT3" s="22">
        <v>124</v>
      </c>
      <c r="DU3" s="22">
        <v>125</v>
      </c>
      <c r="DV3" s="22">
        <v>126</v>
      </c>
      <c r="DW3" s="22">
        <v>127</v>
      </c>
      <c r="DX3" s="22">
        <v>128</v>
      </c>
      <c r="DY3" s="22">
        <v>129</v>
      </c>
      <c r="DZ3" s="22">
        <v>130</v>
      </c>
      <c r="EA3" s="22">
        <v>131</v>
      </c>
      <c r="EB3" s="22">
        <v>132</v>
      </c>
      <c r="EC3" s="22">
        <v>133</v>
      </c>
      <c r="ED3" s="22">
        <v>134</v>
      </c>
      <c r="EE3" s="22">
        <v>135</v>
      </c>
      <c r="EF3" s="22">
        <v>136</v>
      </c>
      <c r="EG3" s="22">
        <v>137</v>
      </c>
      <c r="EH3" s="22">
        <v>138</v>
      </c>
      <c r="EI3" s="22">
        <v>139</v>
      </c>
      <c r="EJ3" s="22">
        <v>140</v>
      </c>
      <c r="EK3" s="22">
        <v>141</v>
      </c>
      <c r="EL3" s="22">
        <v>142</v>
      </c>
      <c r="EM3" s="22">
        <v>143</v>
      </c>
      <c r="EN3" s="22">
        <v>144</v>
      </c>
      <c r="EO3" s="22">
        <v>145</v>
      </c>
      <c r="EP3" s="22">
        <v>146</v>
      </c>
      <c r="EQ3" s="22">
        <v>147</v>
      </c>
      <c r="ER3" s="22">
        <v>148</v>
      </c>
      <c r="ES3" s="22">
        <v>149</v>
      </c>
      <c r="ET3" s="22">
        <v>150</v>
      </c>
      <c r="EU3" s="22">
        <v>151</v>
      </c>
      <c r="EV3" s="22">
        <v>152</v>
      </c>
      <c r="EW3" s="22">
        <v>153</v>
      </c>
      <c r="EX3" s="22">
        <v>154</v>
      </c>
      <c r="EY3" s="22">
        <v>155</v>
      </c>
      <c r="EZ3" s="22">
        <v>156</v>
      </c>
      <c r="FA3" s="22">
        <v>157</v>
      </c>
      <c r="FB3" s="22">
        <v>158</v>
      </c>
      <c r="FC3" s="22">
        <v>159</v>
      </c>
      <c r="FD3" s="22">
        <v>160</v>
      </c>
      <c r="FE3" s="22">
        <v>161</v>
      </c>
      <c r="FF3" s="22">
        <v>162</v>
      </c>
      <c r="FG3" s="22">
        <v>163</v>
      </c>
      <c r="FH3" s="22">
        <v>164</v>
      </c>
      <c r="FI3" s="22">
        <v>165</v>
      </c>
      <c r="FJ3" s="22">
        <v>166</v>
      </c>
      <c r="FK3" s="22">
        <v>167</v>
      </c>
      <c r="FL3" s="22">
        <v>168</v>
      </c>
      <c r="FM3" s="22">
        <v>169</v>
      </c>
      <c r="FN3" s="22">
        <v>170</v>
      </c>
      <c r="FO3" s="22">
        <v>171</v>
      </c>
      <c r="FP3" s="22">
        <v>172</v>
      </c>
      <c r="FQ3" s="22">
        <v>173</v>
      </c>
      <c r="FR3" s="22">
        <v>174</v>
      </c>
      <c r="FS3" s="22">
        <v>175</v>
      </c>
      <c r="FT3" s="22">
        <v>176</v>
      </c>
      <c r="FU3" s="22">
        <v>177</v>
      </c>
      <c r="FV3" s="22">
        <v>178</v>
      </c>
      <c r="FW3" s="22">
        <v>179</v>
      </c>
      <c r="FX3" s="22">
        <v>180</v>
      </c>
      <c r="FY3" s="22">
        <v>181</v>
      </c>
      <c r="FZ3" s="22">
        <v>182</v>
      </c>
      <c r="GA3" s="22">
        <v>183</v>
      </c>
      <c r="GB3" s="22">
        <v>184</v>
      </c>
      <c r="GC3" s="22">
        <v>185</v>
      </c>
      <c r="GD3" s="22">
        <v>186</v>
      </c>
      <c r="GE3" s="22">
        <v>187</v>
      </c>
      <c r="GF3" s="22">
        <v>188</v>
      </c>
      <c r="GG3" s="22">
        <v>189</v>
      </c>
      <c r="GH3" s="22">
        <v>190</v>
      </c>
      <c r="GI3" s="22">
        <v>191</v>
      </c>
      <c r="GJ3" s="22">
        <v>192</v>
      </c>
      <c r="GK3" s="22">
        <v>193</v>
      </c>
      <c r="GL3" s="22">
        <v>194</v>
      </c>
      <c r="GM3" s="22">
        <v>195</v>
      </c>
      <c r="GN3" s="22">
        <v>196</v>
      </c>
      <c r="GO3" s="22">
        <v>197</v>
      </c>
      <c r="GP3" s="22">
        <v>198</v>
      </c>
      <c r="GQ3" s="22">
        <v>199</v>
      </c>
    </row>
    <row r="4" spans="1:199" s="21" customFormat="1" ht="63" x14ac:dyDescent="0.25">
      <c r="A4" s="10" t="s">
        <v>137</v>
      </c>
      <c r="B4" s="10" t="s">
        <v>138</v>
      </c>
      <c r="C4" s="53" t="s">
        <v>218</v>
      </c>
      <c r="D4" s="53" t="s">
        <v>140</v>
      </c>
      <c r="E4" s="53" t="s">
        <v>141</v>
      </c>
      <c r="F4" s="53" t="s">
        <v>220</v>
      </c>
      <c r="G4" s="53" t="s">
        <v>143</v>
      </c>
      <c r="H4" s="53">
        <v>1947</v>
      </c>
      <c r="I4" s="53">
        <v>1948</v>
      </c>
      <c r="J4" s="53" t="s">
        <v>144</v>
      </c>
      <c r="K4" s="53">
        <v>11974185.119999999</v>
      </c>
      <c r="L4" s="10">
        <v>0</v>
      </c>
      <c r="M4" s="10">
        <v>0</v>
      </c>
      <c r="N4" s="6">
        <v>2023</v>
      </c>
      <c r="O4" s="6" t="s">
        <v>165</v>
      </c>
      <c r="P4" s="53" t="s">
        <v>145</v>
      </c>
      <c r="Q4" s="10">
        <v>0</v>
      </c>
      <c r="R4" s="10">
        <v>0</v>
      </c>
      <c r="S4" s="53" t="s">
        <v>146</v>
      </c>
      <c r="T4" s="17">
        <v>727</v>
      </c>
      <c r="U4" s="10"/>
      <c r="V4" s="6">
        <v>0</v>
      </c>
      <c r="W4" s="11" t="s">
        <v>145</v>
      </c>
      <c r="X4" s="10" t="s">
        <v>145</v>
      </c>
      <c r="Y4" s="11">
        <v>0</v>
      </c>
      <c r="Z4" s="10" t="s">
        <v>147</v>
      </c>
      <c r="AA4" s="6" t="s">
        <v>149</v>
      </c>
      <c r="AB4" s="17">
        <v>17</v>
      </c>
      <c r="AC4" s="11" t="s">
        <v>145</v>
      </c>
      <c r="AD4" s="17">
        <v>1</v>
      </c>
      <c r="AE4" s="53">
        <v>33.6</v>
      </c>
      <c r="AF4" s="17">
        <v>10</v>
      </c>
      <c r="AG4" s="53">
        <v>275.7</v>
      </c>
      <c r="AH4" s="11">
        <v>0</v>
      </c>
      <c r="AI4" s="53">
        <v>0</v>
      </c>
      <c r="AJ4" s="11">
        <v>2</v>
      </c>
      <c r="AK4" s="53">
        <v>112.2</v>
      </c>
      <c r="AL4" s="11">
        <v>7</v>
      </c>
      <c r="AM4" s="53">
        <v>261</v>
      </c>
      <c r="AN4" s="17">
        <v>4</v>
      </c>
      <c r="AO4" s="53">
        <v>45.4</v>
      </c>
      <c r="AP4" s="20" t="s">
        <v>145</v>
      </c>
      <c r="AQ4" s="17" t="s">
        <v>167</v>
      </c>
      <c r="AR4" s="53">
        <v>12861.5</v>
      </c>
      <c r="AS4" s="53">
        <v>5231.5</v>
      </c>
      <c r="AT4" s="53">
        <v>5231.5</v>
      </c>
      <c r="AU4" s="12">
        <v>356</v>
      </c>
      <c r="AV4" s="10">
        <v>0</v>
      </c>
      <c r="AW4" s="10">
        <v>0</v>
      </c>
      <c r="AX4" s="10">
        <v>0</v>
      </c>
      <c r="AY4" s="10">
        <v>0</v>
      </c>
      <c r="AZ4" s="6">
        <v>0</v>
      </c>
      <c r="BA4" s="6">
        <v>0</v>
      </c>
      <c r="BB4" s="10">
        <v>0</v>
      </c>
      <c r="BC4" s="10">
        <v>0</v>
      </c>
      <c r="BD4" s="18">
        <f>477+121</f>
        <v>598</v>
      </c>
      <c r="BE4" s="18">
        <v>362</v>
      </c>
      <c r="BF4" s="18">
        <v>361</v>
      </c>
      <c r="BG4" s="18">
        <v>0</v>
      </c>
      <c r="BH4" s="18">
        <v>361</v>
      </c>
      <c r="BI4" s="10">
        <v>0</v>
      </c>
      <c r="BJ4" s="18">
        <v>1</v>
      </c>
      <c r="BK4" s="18">
        <v>0</v>
      </c>
      <c r="BL4" s="18">
        <v>1</v>
      </c>
      <c r="BM4" s="16">
        <v>0</v>
      </c>
      <c r="BN4" s="18">
        <v>121</v>
      </c>
      <c r="BO4" s="18">
        <v>0</v>
      </c>
      <c r="BP4" s="18">
        <v>121</v>
      </c>
      <c r="BQ4" s="18">
        <v>0</v>
      </c>
      <c r="BR4" s="18">
        <v>0</v>
      </c>
      <c r="BS4" s="18">
        <v>0</v>
      </c>
      <c r="BT4" s="18">
        <v>0</v>
      </c>
      <c r="BU4" s="18">
        <v>0</v>
      </c>
      <c r="BV4" s="23">
        <v>115</v>
      </c>
      <c r="BW4" s="18">
        <v>113</v>
      </c>
      <c r="BX4" s="18">
        <v>0</v>
      </c>
      <c r="BY4" s="18">
        <v>113</v>
      </c>
      <c r="BZ4" s="18">
        <v>0</v>
      </c>
      <c r="CA4" s="18">
        <v>2</v>
      </c>
      <c r="CB4" s="18">
        <v>0</v>
      </c>
      <c r="CC4" s="18">
        <v>2</v>
      </c>
      <c r="CD4" s="18">
        <v>0</v>
      </c>
      <c r="CE4" s="10">
        <v>0</v>
      </c>
      <c r="CF4" s="10">
        <v>0</v>
      </c>
      <c r="CG4" s="10">
        <v>0</v>
      </c>
      <c r="CH4" s="10">
        <v>0</v>
      </c>
      <c r="CI4" s="10">
        <v>0</v>
      </c>
      <c r="CJ4" s="10">
        <v>0</v>
      </c>
      <c r="CK4" s="10">
        <v>0</v>
      </c>
      <c r="CL4" s="10">
        <v>0</v>
      </c>
      <c r="CM4" s="18">
        <v>143</v>
      </c>
      <c r="CN4" s="18">
        <v>5</v>
      </c>
      <c r="CO4" s="11">
        <v>0</v>
      </c>
      <c r="CP4" s="17">
        <v>1</v>
      </c>
      <c r="CQ4" s="17">
        <v>0</v>
      </c>
      <c r="CR4" s="17">
        <v>0</v>
      </c>
      <c r="CS4" s="17">
        <v>1</v>
      </c>
      <c r="CT4" s="17">
        <v>0</v>
      </c>
      <c r="CU4" s="11">
        <v>0</v>
      </c>
      <c r="CV4" s="17">
        <v>0</v>
      </c>
      <c r="CW4" s="10">
        <v>0</v>
      </c>
      <c r="CX4" s="10">
        <v>0</v>
      </c>
      <c r="CY4" s="10">
        <v>0</v>
      </c>
      <c r="CZ4" s="11">
        <v>0</v>
      </c>
      <c r="DA4" s="11">
        <v>0</v>
      </c>
      <c r="DB4" s="11">
        <v>0</v>
      </c>
      <c r="DC4" s="10">
        <v>0</v>
      </c>
      <c r="DD4" s="10">
        <v>0</v>
      </c>
      <c r="DE4" s="10">
        <v>0</v>
      </c>
      <c r="DF4" s="11">
        <v>0</v>
      </c>
      <c r="DG4" s="11">
        <v>0</v>
      </c>
      <c r="DH4" s="11">
        <v>0</v>
      </c>
      <c r="DI4" s="11">
        <v>0</v>
      </c>
      <c r="DJ4" s="11">
        <v>0</v>
      </c>
      <c r="DK4" s="11">
        <v>0</v>
      </c>
      <c r="DL4" s="11">
        <v>0</v>
      </c>
      <c r="DM4" s="11">
        <v>0</v>
      </c>
      <c r="DN4" s="11">
        <v>0</v>
      </c>
      <c r="DO4" s="47">
        <f>DP4+DQ4+DV4+EF4+EG4+EH4+EM4+EP4+EQ4+ER4</f>
        <v>32914750.211520575</v>
      </c>
      <c r="DP4" s="13">
        <v>2200</v>
      </c>
      <c r="DQ4" s="13">
        <f>SUM(DR4:DU4)</f>
        <v>6522683.5</v>
      </c>
      <c r="DR4" s="13">
        <v>1251196</v>
      </c>
      <c r="DS4" s="13">
        <v>4087380.77</v>
      </c>
      <c r="DT4" s="10">
        <v>0</v>
      </c>
      <c r="DU4" s="13">
        <v>1184106.73</v>
      </c>
      <c r="DV4" s="13">
        <f>SUM(DW4:EE4)</f>
        <v>2919236.83</v>
      </c>
      <c r="DW4" s="13">
        <v>2180869.6</v>
      </c>
      <c r="DX4" s="10">
        <v>0</v>
      </c>
      <c r="DY4" s="13">
        <v>0</v>
      </c>
      <c r="DZ4" s="13">
        <v>72511.399999999994</v>
      </c>
      <c r="EA4" s="13">
        <v>230890.93</v>
      </c>
      <c r="EB4" s="10">
        <v>0</v>
      </c>
      <c r="EC4" s="10">
        <v>0</v>
      </c>
      <c r="ED4" s="10">
        <v>0</v>
      </c>
      <c r="EE4" s="13">
        <v>434964.9</v>
      </c>
      <c r="EF4" s="14">
        <v>309814.06</v>
      </c>
      <c r="EG4" s="13">
        <v>114900</v>
      </c>
      <c r="EH4" s="13">
        <f>SUM(EI4:EL4)</f>
        <v>3162889.42</v>
      </c>
      <c r="EI4" s="13">
        <v>2784217.43</v>
      </c>
      <c r="EJ4" s="10">
        <v>0</v>
      </c>
      <c r="EK4" s="13">
        <v>309471.99</v>
      </c>
      <c r="EL4" s="13">
        <v>69200</v>
      </c>
      <c r="EM4" s="44">
        <f>EN4+EO4</f>
        <v>5131802.2015205771</v>
      </c>
      <c r="EN4" s="44">
        <v>3434908</v>
      </c>
      <c r="EO4" s="44">
        <f>12861.5/164477*21700429</f>
        <v>1696894.2015205775</v>
      </c>
      <c r="EP4" s="9">
        <f>879930.23+2759211.78</f>
        <v>3639142.01</v>
      </c>
      <c r="EQ4" s="9">
        <v>10820771.689999999</v>
      </c>
      <c r="ER4" s="14">
        <v>291310.5</v>
      </c>
      <c r="ES4" s="10">
        <f>SUM(ET4:EV4)</f>
        <v>12482831.529999999</v>
      </c>
      <c r="ET4" s="10">
        <v>1872424.73</v>
      </c>
      <c r="EU4" s="10">
        <v>7240042.29</v>
      </c>
      <c r="EV4" s="10">
        <v>3370364.51</v>
      </c>
      <c r="EW4" s="10">
        <v>16901.68</v>
      </c>
      <c r="EX4" s="49">
        <v>10787100</v>
      </c>
      <c r="EY4" s="18">
        <f>SUM(EZ4:FC4)</f>
        <v>3190.42</v>
      </c>
      <c r="EZ4" s="18">
        <v>2221.7600000000002</v>
      </c>
      <c r="FA4" s="18">
        <v>0</v>
      </c>
      <c r="FB4" s="18">
        <v>321.43</v>
      </c>
      <c r="FC4" s="18">
        <v>647.23</v>
      </c>
      <c r="FD4" s="18">
        <f>SUM(FE4:FH4)</f>
        <v>1948.0400000000002</v>
      </c>
      <c r="FE4" s="18">
        <v>1110.8800000000001</v>
      </c>
      <c r="FF4" s="18">
        <v>0</v>
      </c>
      <c r="FG4" s="18">
        <v>325.73</v>
      </c>
      <c r="FH4" s="18">
        <v>511.43</v>
      </c>
      <c r="FI4" s="18">
        <f>SUM(FJ4:FM4)</f>
        <v>3190.42</v>
      </c>
      <c r="FJ4" s="18">
        <v>2221.7600000000002</v>
      </c>
      <c r="FK4" s="18">
        <v>0</v>
      </c>
      <c r="FL4" s="18">
        <v>321.43</v>
      </c>
      <c r="FM4" s="18">
        <v>647.23</v>
      </c>
      <c r="FN4" s="10">
        <v>0</v>
      </c>
      <c r="FO4" s="10">
        <v>0</v>
      </c>
      <c r="FP4" s="10">
        <v>0</v>
      </c>
      <c r="FQ4" s="10">
        <v>0</v>
      </c>
      <c r="FR4" s="10">
        <v>0</v>
      </c>
      <c r="FS4" s="18">
        <v>1882.82</v>
      </c>
      <c r="FT4" s="18">
        <v>1560.15</v>
      </c>
      <c r="FU4" s="18">
        <v>0</v>
      </c>
      <c r="FV4" s="18">
        <v>322.67</v>
      </c>
      <c r="FW4" s="18">
        <v>0</v>
      </c>
      <c r="FX4" s="24">
        <v>0</v>
      </c>
      <c r="FY4" s="24">
        <v>0</v>
      </c>
      <c r="FZ4" s="24">
        <v>0</v>
      </c>
      <c r="GA4" s="24">
        <v>0</v>
      </c>
      <c r="GB4" s="24">
        <v>0</v>
      </c>
      <c r="GC4" s="11">
        <v>10</v>
      </c>
      <c r="GD4" s="11">
        <v>0</v>
      </c>
      <c r="GE4" s="11">
        <v>0</v>
      </c>
      <c r="GF4" s="11">
        <v>0</v>
      </c>
      <c r="GG4" s="11">
        <v>0</v>
      </c>
      <c r="GH4" s="11">
        <v>0</v>
      </c>
      <c r="GI4" s="1" t="s">
        <v>149</v>
      </c>
      <c r="GJ4" s="2">
        <v>0</v>
      </c>
      <c r="GK4" s="17" t="s">
        <v>149</v>
      </c>
      <c r="GL4" s="17">
        <v>0</v>
      </c>
      <c r="GM4" s="2" t="s">
        <v>149</v>
      </c>
      <c r="GN4" s="2" t="s">
        <v>149</v>
      </c>
      <c r="GO4" s="2" t="s">
        <v>149</v>
      </c>
      <c r="GP4" s="2" t="s">
        <v>149</v>
      </c>
      <c r="GQ4" s="37" t="s">
        <v>145</v>
      </c>
    </row>
    <row r="5" spans="1:199" s="21" customFormat="1" ht="110.25" x14ac:dyDescent="0.25">
      <c r="A5" s="10" t="s">
        <v>137</v>
      </c>
      <c r="B5" s="10" t="s">
        <v>138</v>
      </c>
      <c r="C5" s="53" t="s">
        <v>139</v>
      </c>
      <c r="D5" s="53" t="s">
        <v>140</v>
      </c>
      <c r="E5" s="53" t="s">
        <v>153</v>
      </c>
      <c r="F5" s="53" t="s">
        <v>142</v>
      </c>
      <c r="G5" s="53" t="s">
        <v>143</v>
      </c>
      <c r="H5" s="53">
        <v>1962</v>
      </c>
      <c r="I5" s="53">
        <v>1963</v>
      </c>
      <c r="J5" s="53" t="s">
        <v>154</v>
      </c>
      <c r="K5" s="53">
        <v>3111342.32</v>
      </c>
      <c r="L5" s="10">
        <v>0</v>
      </c>
      <c r="M5" s="10">
        <v>0</v>
      </c>
      <c r="N5" s="6"/>
      <c r="O5" s="6"/>
      <c r="P5" s="53" t="s">
        <v>145</v>
      </c>
      <c r="Q5" s="10">
        <v>0</v>
      </c>
      <c r="R5" s="10">
        <v>0</v>
      </c>
      <c r="S5" s="53" t="s">
        <v>155</v>
      </c>
      <c r="T5" s="17">
        <v>276</v>
      </c>
      <c r="U5" s="10"/>
      <c r="V5" s="6">
        <v>0</v>
      </c>
      <c r="W5" s="11" t="s">
        <v>145</v>
      </c>
      <c r="X5" s="10" t="s">
        <v>145</v>
      </c>
      <c r="Y5" s="15" t="s">
        <v>194</v>
      </c>
      <c r="Z5" s="10" t="s">
        <v>147</v>
      </c>
      <c r="AA5" s="6" t="s">
        <v>156</v>
      </c>
      <c r="AB5" s="17">
        <v>4</v>
      </c>
      <c r="AC5" s="11" t="s">
        <v>145</v>
      </c>
      <c r="AD5" s="17">
        <v>0</v>
      </c>
      <c r="AE5" s="53">
        <v>0</v>
      </c>
      <c r="AF5" s="17">
        <v>4</v>
      </c>
      <c r="AG5" s="53">
        <v>68.8</v>
      </c>
      <c r="AH5" s="11">
        <v>0</v>
      </c>
      <c r="AI5" s="53">
        <v>0</v>
      </c>
      <c r="AJ5" s="11">
        <v>0</v>
      </c>
      <c r="AK5" s="53">
        <v>0</v>
      </c>
      <c r="AL5" s="11">
        <v>1</v>
      </c>
      <c r="AM5" s="53">
        <v>17.2</v>
      </c>
      <c r="AN5" s="17">
        <v>1</v>
      </c>
      <c r="AO5" s="53">
        <v>26.2</v>
      </c>
      <c r="AP5" s="11" t="s">
        <v>152</v>
      </c>
      <c r="AQ5" s="17" t="s">
        <v>167</v>
      </c>
      <c r="AR5" s="53">
        <v>3341.9</v>
      </c>
      <c r="AS5" s="53">
        <v>1677.2</v>
      </c>
      <c r="AT5" s="53">
        <v>1677.2</v>
      </c>
      <c r="AU5" s="12">
        <v>65</v>
      </c>
      <c r="AV5" s="10">
        <v>0</v>
      </c>
      <c r="AW5" s="10">
        <v>0</v>
      </c>
      <c r="AX5" s="10">
        <v>0</v>
      </c>
      <c r="AY5" s="10">
        <v>0</v>
      </c>
      <c r="AZ5" s="6">
        <v>0</v>
      </c>
      <c r="BA5" s="6">
        <v>0</v>
      </c>
      <c r="BB5" s="10">
        <v>0</v>
      </c>
      <c r="BC5" s="10">
        <v>0</v>
      </c>
      <c r="BD5" s="18" t="s">
        <v>168</v>
      </c>
      <c r="BE5" s="18">
        <v>150</v>
      </c>
      <c r="BF5" s="18">
        <v>148</v>
      </c>
      <c r="BG5" s="18">
        <v>0</v>
      </c>
      <c r="BH5" s="18">
        <v>148</v>
      </c>
      <c r="BI5" s="10">
        <v>0</v>
      </c>
      <c r="BJ5" s="18">
        <v>2</v>
      </c>
      <c r="BK5" s="18">
        <v>0</v>
      </c>
      <c r="BL5" s="18">
        <v>2</v>
      </c>
      <c r="BM5" s="16">
        <v>0</v>
      </c>
      <c r="BN5" s="58">
        <v>0</v>
      </c>
      <c r="BO5" s="18">
        <v>0</v>
      </c>
      <c r="BP5" s="18">
        <v>0</v>
      </c>
      <c r="BQ5" s="18">
        <v>0</v>
      </c>
      <c r="BR5" s="18">
        <v>0</v>
      </c>
      <c r="BS5" s="18">
        <v>0</v>
      </c>
      <c r="BT5" s="18">
        <v>0</v>
      </c>
      <c r="BU5" s="18">
        <v>0</v>
      </c>
      <c r="BV5" s="23">
        <v>68</v>
      </c>
      <c r="BW5" s="18">
        <v>60</v>
      </c>
      <c r="BX5" s="18">
        <v>0</v>
      </c>
      <c r="BY5" s="18">
        <v>60</v>
      </c>
      <c r="BZ5" s="18">
        <v>0</v>
      </c>
      <c r="CA5" s="18">
        <v>8</v>
      </c>
      <c r="CB5" s="18">
        <v>0</v>
      </c>
      <c r="CC5" s="18">
        <v>8</v>
      </c>
      <c r="CD5" s="18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8">
        <v>40</v>
      </c>
      <c r="CN5" s="18">
        <v>7</v>
      </c>
      <c r="CO5" s="11">
        <v>0</v>
      </c>
      <c r="CP5" s="17">
        <v>0</v>
      </c>
      <c r="CQ5" s="17">
        <v>0</v>
      </c>
      <c r="CR5" s="17">
        <v>0</v>
      </c>
      <c r="CS5" s="17">
        <v>0</v>
      </c>
      <c r="CT5" s="17">
        <v>0</v>
      </c>
      <c r="CU5" s="11">
        <v>0</v>
      </c>
      <c r="CV5" s="17">
        <v>0</v>
      </c>
      <c r="CW5" s="10">
        <v>0</v>
      </c>
      <c r="CX5" s="10">
        <v>0</v>
      </c>
      <c r="CY5" s="10">
        <v>0</v>
      </c>
      <c r="CZ5" s="11">
        <v>0</v>
      </c>
      <c r="DA5" s="11">
        <v>0</v>
      </c>
      <c r="DB5" s="11">
        <v>0</v>
      </c>
      <c r="DC5" s="10">
        <v>0</v>
      </c>
      <c r="DD5" s="10">
        <v>0</v>
      </c>
      <c r="DE5" s="10">
        <v>0</v>
      </c>
      <c r="DF5" s="11">
        <v>0</v>
      </c>
      <c r="DG5" s="11">
        <v>0</v>
      </c>
      <c r="DH5" s="11">
        <v>0</v>
      </c>
      <c r="DI5" s="11">
        <v>0</v>
      </c>
      <c r="DJ5" s="11">
        <v>0</v>
      </c>
      <c r="DK5" s="11">
        <v>0</v>
      </c>
      <c r="DL5" s="11">
        <v>0</v>
      </c>
      <c r="DM5" s="11">
        <v>0</v>
      </c>
      <c r="DN5" s="11">
        <v>0</v>
      </c>
      <c r="DO5" s="47">
        <f t="shared" ref="DO5:DO7" si="0">DQ5+DV5+EF5+EG5+EH5+EM5+EP5+EQ5+ER5</f>
        <v>6679172.1462630024</v>
      </c>
      <c r="DP5" s="14">
        <v>2200</v>
      </c>
      <c r="DQ5" s="13">
        <f>SUM(DR5:DU5)</f>
        <v>2180909.85</v>
      </c>
      <c r="DR5" s="14">
        <v>583693.99</v>
      </c>
      <c r="DS5" s="14">
        <v>1160438.76</v>
      </c>
      <c r="DT5" s="10">
        <v>0</v>
      </c>
      <c r="DU5" s="14">
        <v>436777.1</v>
      </c>
      <c r="DV5" s="13">
        <f>SUM(DW5:EE5)</f>
        <v>904321.16000000015</v>
      </c>
      <c r="DW5" s="14">
        <v>598612.67000000004</v>
      </c>
      <c r="DX5" s="10">
        <v>0</v>
      </c>
      <c r="DY5" s="14">
        <v>0</v>
      </c>
      <c r="DZ5" s="14">
        <v>39258.300000000003</v>
      </c>
      <c r="EA5" s="14">
        <v>85167.89</v>
      </c>
      <c r="EB5" s="10">
        <v>0</v>
      </c>
      <c r="EC5" s="10">
        <v>0</v>
      </c>
      <c r="ED5" s="10">
        <v>0</v>
      </c>
      <c r="EE5" s="14">
        <v>181282.3</v>
      </c>
      <c r="EF5" s="14">
        <v>56171.55</v>
      </c>
      <c r="EG5" s="14">
        <v>230370</v>
      </c>
      <c r="EH5" s="13">
        <f t="shared" ref="EH5:EH7" si="1">SUM(EI5:EL5)</f>
        <v>860859.2</v>
      </c>
      <c r="EI5" s="14">
        <v>723444.1</v>
      </c>
      <c r="EJ5" s="10">
        <v>0</v>
      </c>
      <c r="EK5" s="14">
        <v>102815.1</v>
      </c>
      <c r="EL5" s="14">
        <v>34600</v>
      </c>
      <c r="EM5" s="44">
        <f t="shared" ref="EM5:EM7" si="2">EN5+EO5</f>
        <v>1728928.7462630034</v>
      </c>
      <c r="EN5" s="45">
        <v>1288012</v>
      </c>
      <c r="EO5" s="45">
        <f>3341.9/164477*21700429</f>
        <v>440916.74626300338</v>
      </c>
      <c r="EP5" s="9">
        <v>707161.64</v>
      </c>
      <c r="EQ5" s="9">
        <v>0</v>
      </c>
      <c r="ER5" s="14">
        <v>10450</v>
      </c>
      <c r="ES5" s="10">
        <f>SUM(ET5:EV5)</f>
        <v>3732938.21</v>
      </c>
      <c r="ET5" s="10">
        <v>559940.73</v>
      </c>
      <c r="EU5" s="10">
        <v>2165104.16</v>
      </c>
      <c r="EV5" s="10">
        <v>1007893.32</v>
      </c>
      <c r="EW5" s="10">
        <v>6331.6</v>
      </c>
      <c r="EX5" s="10">
        <v>0</v>
      </c>
      <c r="EY5" s="18">
        <f t="shared" ref="EY5:EY7" si="3">SUM(EZ5:FC5)</f>
        <v>3173.6800000000003</v>
      </c>
      <c r="EZ5" s="18">
        <v>2221.7600000000002</v>
      </c>
      <c r="FA5" s="18">
        <v>0</v>
      </c>
      <c r="FB5" s="18">
        <v>304.69</v>
      </c>
      <c r="FC5" s="18">
        <v>647.23</v>
      </c>
      <c r="FD5" s="18">
        <f t="shared" ref="FD5:FD7" si="4">SUM(FE5:FH5)</f>
        <v>2134.39</v>
      </c>
      <c r="FE5" s="18">
        <v>1213.8599999999999</v>
      </c>
      <c r="FF5" s="18">
        <v>0</v>
      </c>
      <c r="FG5" s="18">
        <v>309.04000000000002</v>
      </c>
      <c r="FH5" s="18">
        <v>611.49</v>
      </c>
      <c r="FI5" s="18">
        <f t="shared" ref="FI5:FI7" si="5">SUM(FJ5:FM5)</f>
        <v>3173.6800000000003</v>
      </c>
      <c r="FJ5" s="18">
        <v>2221.7600000000002</v>
      </c>
      <c r="FK5" s="18">
        <v>0</v>
      </c>
      <c r="FL5" s="18">
        <v>304.69</v>
      </c>
      <c r="FM5" s="18">
        <v>647.23</v>
      </c>
      <c r="FN5" s="10">
        <v>0</v>
      </c>
      <c r="FO5" s="10">
        <v>0</v>
      </c>
      <c r="FP5" s="10">
        <v>0</v>
      </c>
      <c r="FQ5" s="10">
        <v>0</v>
      </c>
      <c r="FR5" s="10">
        <v>0</v>
      </c>
      <c r="FS5" s="18">
        <v>0</v>
      </c>
      <c r="FT5" s="18">
        <v>0</v>
      </c>
      <c r="FU5" s="18">
        <v>0</v>
      </c>
      <c r="FV5" s="18">
        <v>0</v>
      </c>
      <c r="FW5" s="18">
        <v>0</v>
      </c>
      <c r="FX5" s="24">
        <v>3279.5</v>
      </c>
      <c r="FY5" s="24">
        <v>1309.3499999999999</v>
      </c>
      <c r="FZ5" s="24">
        <v>0</v>
      </c>
      <c r="GA5" s="24">
        <v>340</v>
      </c>
      <c r="GB5" s="24">
        <v>1685.83</v>
      </c>
      <c r="GC5" s="11">
        <v>0</v>
      </c>
      <c r="GD5" s="11">
        <v>0</v>
      </c>
      <c r="GE5" s="11">
        <v>0</v>
      </c>
      <c r="GF5" s="11">
        <v>0</v>
      </c>
      <c r="GG5" s="11">
        <v>0</v>
      </c>
      <c r="GH5" s="11">
        <v>0</v>
      </c>
      <c r="GI5" s="1" t="s">
        <v>149</v>
      </c>
      <c r="GJ5" s="2">
        <v>0</v>
      </c>
      <c r="GK5" s="17" t="s">
        <v>149</v>
      </c>
      <c r="GL5" s="25">
        <v>0</v>
      </c>
      <c r="GM5" s="2" t="s">
        <v>149</v>
      </c>
      <c r="GN5" s="2" t="s">
        <v>149</v>
      </c>
      <c r="GO5" s="2" t="s">
        <v>149</v>
      </c>
      <c r="GP5" s="2" t="s">
        <v>149</v>
      </c>
      <c r="GQ5" s="37" t="s">
        <v>145</v>
      </c>
    </row>
    <row r="6" spans="1:199" s="21" customFormat="1" ht="78.75" x14ac:dyDescent="0.25">
      <c r="A6" s="10" t="s">
        <v>137</v>
      </c>
      <c r="B6" s="10" t="s">
        <v>138</v>
      </c>
      <c r="C6" s="53" t="s">
        <v>150</v>
      </c>
      <c r="D6" s="53" t="s">
        <v>157</v>
      </c>
      <c r="E6" s="53" t="s">
        <v>158</v>
      </c>
      <c r="F6" s="53" t="s">
        <v>142</v>
      </c>
      <c r="G6" s="53" t="s">
        <v>143</v>
      </c>
      <c r="H6" s="53">
        <v>1973</v>
      </c>
      <c r="I6" s="53">
        <v>1973</v>
      </c>
      <c r="J6" s="53" t="s">
        <v>159</v>
      </c>
      <c r="K6" s="54">
        <v>372563532.06</v>
      </c>
      <c r="L6" s="10">
        <v>0</v>
      </c>
      <c r="M6" s="10">
        <v>0</v>
      </c>
      <c r="N6" s="6"/>
      <c r="O6" s="6"/>
      <c r="P6" s="53" t="s">
        <v>145</v>
      </c>
      <c r="Q6" s="10">
        <v>0</v>
      </c>
      <c r="R6" s="10">
        <v>0</v>
      </c>
      <c r="S6" s="53" t="s">
        <v>160</v>
      </c>
      <c r="T6" s="17">
        <v>441</v>
      </c>
      <c r="U6" s="10"/>
      <c r="V6" s="6">
        <v>0</v>
      </c>
      <c r="W6" s="11" t="s">
        <v>145</v>
      </c>
      <c r="X6" s="10" t="s">
        <v>145</v>
      </c>
      <c r="Y6" s="11">
        <v>0</v>
      </c>
      <c r="Z6" s="10" t="s">
        <v>147</v>
      </c>
      <c r="AA6" s="6" t="s">
        <v>149</v>
      </c>
      <c r="AB6" s="17">
        <v>3</v>
      </c>
      <c r="AC6" s="11" t="s">
        <v>145</v>
      </c>
      <c r="AD6" s="17">
        <v>1</v>
      </c>
      <c r="AE6" s="53">
        <v>39.5</v>
      </c>
      <c r="AF6" s="17">
        <v>8</v>
      </c>
      <c r="AG6" s="53">
        <v>162.9</v>
      </c>
      <c r="AH6" s="11">
        <v>0</v>
      </c>
      <c r="AI6" s="53">
        <v>0</v>
      </c>
      <c r="AJ6" s="11">
        <v>0</v>
      </c>
      <c r="AK6" s="53">
        <v>0</v>
      </c>
      <c r="AL6" s="11">
        <v>2</v>
      </c>
      <c r="AM6" s="53">
        <v>55.1</v>
      </c>
      <c r="AN6" s="17">
        <v>4</v>
      </c>
      <c r="AO6" s="53">
        <v>57.3</v>
      </c>
      <c r="AP6" s="11" t="s">
        <v>152</v>
      </c>
      <c r="AQ6" s="17" t="s">
        <v>167</v>
      </c>
      <c r="AR6" s="53">
        <v>7647.3</v>
      </c>
      <c r="AS6" s="53">
        <v>2967.6</v>
      </c>
      <c r="AT6" s="53">
        <v>2967.6</v>
      </c>
      <c r="AU6" s="12">
        <v>771</v>
      </c>
      <c r="AV6" s="10">
        <v>0</v>
      </c>
      <c r="AW6" s="10">
        <v>0</v>
      </c>
      <c r="AX6" s="10">
        <v>0</v>
      </c>
      <c r="AY6" s="10">
        <v>0</v>
      </c>
      <c r="AZ6" s="6">
        <v>0</v>
      </c>
      <c r="BA6" s="6">
        <v>0</v>
      </c>
      <c r="BB6" s="10">
        <v>0</v>
      </c>
      <c r="BC6" s="10">
        <v>0</v>
      </c>
      <c r="BD6" s="18">
        <v>381</v>
      </c>
      <c r="BE6" s="18">
        <v>330</v>
      </c>
      <c r="BF6" s="18">
        <v>328</v>
      </c>
      <c r="BG6" s="18">
        <v>0</v>
      </c>
      <c r="BH6" s="18">
        <v>328</v>
      </c>
      <c r="BI6" s="10">
        <v>0</v>
      </c>
      <c r="BJ6" s="18">
        <v>2</v>
      </c>
      <c r="BK6" s="18">
        <v>0</v>
      </c>
      <c r="BL6" s="18">
        <v>2</v>
      </c>
      <c r="BM6" s="16">
        <v>0</v>
      </c>
      <c r="BN6" s="18">
        <v>0</v>
      </c>
      <c r="BO6" s="18">
        <v>0</v>
      </c>
      <c r="BP6" s="18">
        <v>0</v>
      </c>
      <c r="BQ6" s="18">
        <v>0</v>
      </c>
      <c r="BR6" s="18">
        <v>0</v>
      </c>
      <c r="BS6" s="18">
        <v>0</v>
      </c>
      <c r="BT6" s="18">
        <v>0</v>
      </c>
      <c r="BU6" s="18">
        <v>0</v>
      </c>
      <c r="BV6" s="23">
        <v>51</v>
      </c>
      <c r="BW6" s="18">
        <v>51</v>
      </c>
      <c r="BX6" s="18">
        <v>0</v>
      </c>
      <c r="BY6" s="18">
        <v>51</v>
      </c>
      <c r="BZ6" s="18">
        <v>0</v>
      </c>
      <c r="CA6" s="18">
        <v>0</v>
      </c>
      <c r="CB6" s="18">
        <v>0</v>
      </c>
      <c r="CC6" s="18">
        <v>0</v>
      </c>
      <c r="CD6" s="18">
        <v>0</v>
      </c>
      <c r="CE6" s="10">
        <v>0</v>
      </c>
      <c r="CF6" s="10">
        <v>0</v>
      </c>
      <c r="CG6" s="10">
        <v>0</v>
      </c>
      <c r="CH6" s="10">
        <v>0</v>
      </c>
      <c r="CI6" s="10">
        <v>0</v>
      </c>
      <c r="CJ6" s="10">
        <v>0</v>
      </c>
      <c r="CK6" s="10">
        <v>0</v>
      </c>
      <c r="CL6" s="10">
        <v>0</v>
      </c>
      <c r="CM6" s="18">
        <v>124</v>
      </c>
      <c r="CN6" s="18">
        <v>3</v>
      </c>
      <c r="CO6" s="11">
        <v>0</v>
      </c>
      <c r="CP6" s="17">
        <v>0</v>
      </c>
      <c r="CQ6" s="17">
        <v>0</v>
      </c>
      <c r="CR6" s="17">
        <v>0</v>
      </c>
      <c r="CS6" s="17">
        <v>0</v>
      </c>
      <c r="CT6" s="17">
        <v>0</v>
      </c>
      <c r="CU6" s="11">
        <v>0</v>
      </c>
      <c r="CV6" s="17">
        <v>0</v>
      </c>
      <c r="CW6" s="10">
        <v>0</v>
      </c>
      <c r="CX6" s="10">
        <v>0</v>
      </c>
      <c r="CY6" s="10">
        <v>0</v>
      </c>
      <c r="CZ6" s="11">
        <v>0</v>
      </c>
      <c r="DA6" s="11">
        <v>0</v>
      </c>
      <c r="DB6" s="11">
        <v>0</v>
      </c>
      <c r="DC6" s="10">
        <v>0</v>
      </c>
      <c r="DD6" s="10">
        <v>0</v>
      </c>
      <c r="DE6" s="10">
        <v>0</v>
      </c>
      <c r="DF6" s="11">
        <v>0</v>
      </c>
      <c r="DG6" s="11">
        <v>0</v>
      </c>
      <c r="DH6" s="11">
        <v>0</v>
      </c>
      <c r="DI6" s="11">
        <v>0</v>
      </c>
      <c r="DJ6" s="11">
        <v>0</v>
      </c>
      <c r="DK6" s="11">
        <v>0</v>
      </c>
      <c r="DL6" s="11">
        <v>0</v>
      </c>
      <c r="DM6" s="11">
        <v>0</v>
      </c>
      <c r="DN6" s="11">
        <v>0</v>
      </c>
      <c r="DO6" s="47">
        <f t="shared" si="0"/>
        <v>12170118.038897352</v>
      </c>
      <c r="DP6" s="14">
        <v>2200</v>
      </c>
      <c r="DQ6" s="13">
        <f>SUM(DR6:DU6)</f>
        <v>4732052.29</v>
      </c>
      <c r="DR6" s="14">
        <v>1341081.72</v>
      </c>
      <c r="DS6" s="14">
        <v>2583534</v>
      </c>
      <c r="DT6" s="10">
        <v>0</v>
      </c>
      <c r="DU6" s="14">
        <v>807436.57</v>
      </c>
      <c r="DV6" s="13">
        <f>SUM(DW6:EE6)</f>
        <v>1673171.0899999999</v>
      </c>
      <c r="DW6" s="14">
        <v>1204924.8899999999</v>
      </c>
      <c r="DX6" s="10">
        <v>0</v>
      </c>
      <c r="DY6" s="14">
        <v>0</v>
      </c>
      <c r="DZ6" s="14">
        <v>101364</v>
      </c>
      <c r="EA6" s="14">
        <v>157443.4</v>
      </c>
      <c r="EB6" s="10">
        <v>0</v>
      </c>
      <c r="EC6" s="10">
        <v>0</v>
      </c>
      <c r="ED6" s="10">
        <v>0</v>
      </c>
      <c r="EE6" s="14">
        <v>209438.8</v>
      </c>
      <c r="EF6" s="14">
        <v>38791.67</v>
      </c>
      <c r="EG6" s="14">
        <v>18800</v>
      </c>
      <c r="EH6" s="13">
        <f t="shared" si="1"/>
        <v>1780265.22</v>
      </c>
      <c r="EI6" s="14">
        <v>1655463.67</v>
      </c>
      <c r="EJ6" s="10">
        <v>0</v>
      </c>
      <c r="EK6" s="14">
        <v>90201.55</v>
      </c>
      <c r="EL6" s="14">
        <v>34600</v>
      </c>
      <c r="EM6" s="44">
        <f t="shared" si="2"/>
        <v>3214818.7788973534</v>
      </c>
      <c r="EN6" s="45">
        <v>2205865</v>
      </c>
      <c r="EO6" s="45">
        <f>7647.3/164477*21700429</f>
        <v>1008953.7788973534</v>
      </c>
      <c r="EP6" s="9">
        <v>711651.99</v>
      </c>
      <c r="EQ6" s="9">
        <v>0</v>
      </c>
      <c r="ER6" s="14">
        <v>567</v>
      </c>
      <c r="ES6" s="10">
        <f>SUM(ET6:EV6)</f>
        <v>8059741.290000001</v>
      </c>
      <c r="ET6" s="10">
        <v>1208961.19</v>
      </c>
      <c r="EU6" s="10">
        <v>4674649.95</v>
      </c>
      <c r="EV6" s="10">
        <v>2176130.15</v>
      </c>
      <c r="EW6" s="10">
        <v>18331.599999999999</v>
      </c>
      <c r="EX6" s="10">
        <v>0</v>
      </c>
      <c r="EY6" s="18">
        <f t="shared" si="3"/>
        <v>3677.6299999999997</v>
      </c>
      <c r="EZ6" s="18">
        <v>2321.6999999999998</v>
      </c>
      <c r="FA6" s="18">
        <v>0</v>
      </c>
      <c r="FB6" s="18">
        <v>306.39</v>
      </c>
      <c r="FC6" s="18">
        <v>1049.54</v>
      </c>
      <c r="FD6" s="18">
        <f t="shared" si="4"/>
        <v>2443.13</v>
      </c>
      <c r="FE6" s="18">
        <v>1166.76</v>
      </c>
      <c r="FF6" s="18">
        <v>0</v>
      </c>
      <c r="FG6" s="18">
        <v>310.05</v>
      </c>
      <c r="FH6" s="18">
        <v>966.32</v>
      </c>
      <c r="FI6" s="18">
        <f t="shared" si="5"/>
        <v>3677.6299999999997</v>
      </c>
      <c r="FJ6" s="18">
        <v>2321.6999999999998</v>
      </c>
      <c r="FK6" s="18">
        <v>0</v>
      </c>
      <c r="FL6" s="18">
        <v>306.39</v>
      </c>
      <c r="FM6" s="18">
        <v>1049.54</v>
      </c>
      <c r="FN6" s="10">
        <v>0</v>
      </c>
      <c r="FO6" s="10">
        <v>0</v>
      </c>
      <c r="FP6" s="10">
        <v>0</v>
      </c>
      <c r="FQ6" s="10">
        <v>0</v>
      </c>
      <c r="FR6" s="10">
        <v>0</v>
      </c>
      <c r="FS6" s="18">
        <v>0</v>
      </c>
      <c r="FT6" s="18">
        <v>0</v>
      </c>
      <c r="FU6" s="18">
        <v>0</v>
      </c>
      <c r="FV6" s="18">
        <v>0</v>
      </c>
      <c r="FW6" s="18">
        <v>0</v>
      </c>
      <c r="FX6" s="24">
        <v>2723.29</v>
      </c>
      <c r="FY6" s="24">
        <v>1212.95</v>
      </c>
      <c r="FZ6" s="24">
        <v>0</v>
      </c>
      <c r="GA6" s="24">
        <v>313.45999999999998</v>
      </c>
      <c r="GB6" s="24">
        <v>1381.27</v>
      </c>
      <c r="GC6" s="11">
        <v>0</v>
      </c>
      <c r="GD6" s="11">
        <v>0</v>
      </c>
      <c r="GE6" s="11">
        <v>0</v>
      </c>
      <c r="GF6" s="11">
        <v>0</v>
      </c>
      <c r="GG6" s="11">
        <v>0</v>
      </c>
      <c r="GH6" s="11">
        <v>0</v>
      </c>
      <c r="GI6" s="1" t="s">
        <v>149</v>
      </c>
      <c r="GJ6" s="2">
        <v>0</v>
      </c>
      <c r="GK6" s="17" t="s">
        <v>149</v>
      </c>
      <c r="GL6" s="25">
        <v>0</v>
      </c>
      <c r="GM6" s="2" t="s">
        <v>149</v>
      </c>
      <c r="GN6" s="2" t="s">
        <v>149</v>
      </c>
      <c r="GO6" s="2" t="s">
        <v>149</v>
      </c>
      <c r="GP6" s="2" t="s">
        <v>149</v>
      </c>
      <c r="GQ6" s="37" t="s">
        <v>145</v>
      </c>
    </row>
    <row r="7" spans="1:199" s="21" customFormat="1" ht="47.25" x14ac:dyDescent="0.25">
      <c r="A7" s="10" t="s">
        <v>137</v>
      </c>
      <c r="B7" s="10" t="s">
        <v>138</v>
      </c>
      <c r="C7" s="53" t="s">
        <v>150</v>
      </c>
      <c r="D7" s="53" t="s">
        <v>161</v>
      </c>
      <c r="E7" s="53" t="s">
        <v>162</v>
      </c>
      <c r="F7" s="53" t="s">
        <v>148</v>
      </c>
      <c r="G7" s="53" t="s">
        <v>151</v>
      </c>
      <c r="H7" s="53">
        <v>1982</v>
      </c>
      <c r="I7" s="53">
        <v>1983</v>
      </c>
      <c r="J7" s="53" t="s">
        <v>163</v>
      </c>
      <c r="K7" s="53">
        <v>216340939.34</v>
      </c>
      <c r="L7" s="10">
        <v>0</v>
      </c>
      <c r="M7" s="10">
        <v>0</v>
      </c>
      <c r="N7" s="6"/>
      <c r="O7" s="6"/>
      <c r="P7" s="53" t="s">
        <v>145</v>
      </c>
      <c r="Q7" s="10">
        <v>0</v>
      </c>
      <c r="R7" s="10">
        <v>0</v>
      </c>
      <c r="S7" s="53" t="s">
        <v>164</v>
      </c>
      <c r="T7" s="17">
        <v>188</v>
      </c>
      <c r="U7" s="10"/>
      <c r="V7" s="6">
        <v>0</v>
      </c>
      <c r="W7" s="11" t="s">
        <v>145</v>
      </c>
      <c r="X7" s="10" t="s">
        <v>145</v>
      </c>
      <c r="Y7" s="11">
        <v>0</v>
      </c>
      <c r="Z7" s="10" t="s">
        <v>147</v>
      </c>
      <c r="AA7" s="6" t="s">
        <v>149</v>
      </c>
      <c r="AB7" s="17">
        <v>2</v>
      </c>
      <c r="AC7" s="11" t="s">
        <v>145</v>
      </c>
      <c r="AD7" s="17">
        <v>0</v>
      </c>
      <c r="AE7" s="53">
        <v>0</v>
      </c>
      <c r="AF7" s="17">
        <v>2</v>
      </c>
      <c r="AG7" s="53">
        <v>80.7</v>
      </c>
      <c r="AH7" s="11">
        <v>0</v>
      </c>
      <c r="AI7" s="53">
        <v>0</v>
      </c>
      <c r="AJ7" s="11">
        <v>0</v>
      </c>
      <c r="AK7" s="53">
        <v>0</v>
      </c>
      <c r="AL7" s="11">
        <v>1</v>
      </c>
      <c r="AM7" s="53">
        <v>28.1</v>
      </c>
      <c r="AN7" s="17">
        <v>2</v>
      </c>
      <c r="AO7" s="53">
        <v>18.8</v>
      </c>
      <c r="AP7" s="11" t="s">
        <v>152</v>
      </c>
      <c r="AQ7" s="17" t="s">
        <v>167</v>
      </c>
      <c r="AR7" s="53">
        <v>3634</v>
      </c>
      <c r="AS7" s="55">
        <v>1357</v>
      </c>
      <c r="AT7" s="53">
        <v>1357</v>
      </c>
      <c r="AU7" s="12">
        <v>560</v>
      </c>
      <c r="AV7" s="10">
        <v>0</v>
      </c>
      <c r="AW7" s="10">
        <v>0</v>
      </c>
      <c r="AX7" s="10">
        <v>0</v>
      </c>
      <c r="AY7" s="10">
        <v>0</v>
      </c>
      <c r="AZ7" s="6">
        <v>0</v>
      </c>
      <c r="BA7" s="6">
        <v>0</v>
      </c>
      <c r="BB7" s="10">
        <v>0</v>
      </c>
      <c r="BC7" s="10">
        <v>0</v>
      </c>
      <c r="BD7" s="18">
        <v>183</v>
      </c>
      <c r="BE7" s="18">
        <v>110</v>
      </c>
      <c r="BF7" s="18">
        <v>108</v>
      </c>
      <c r="BG7" s="18">
        <v>108</v>
      </c>
      <c r="BH7" s="18">
        <v>0</v>
      </c>
      <c r="BI7" s="10">
        <v>0</v>
      </c>
      <c r="BJ7" s="18">
        <v>2</v>
      </c>
      <c r="BK7" s="18">
        <v>2</v>
      </c>
      <c r="BL7" s="18">
        <v>0</v>
      </c>
      <c r="BM7" s="16">
        <v>0</v>
      </c>
      <c r="BN7" s="18">
        <v>0</v>
      </c>
      <c r="BO7" s="18">
        <v>0</v>
      </c>
      <c r="BP7" s="18">
        <v>0</v>
      </c>
      <c r="BQ7" s="18">
        <v>0</v>
      </c>
      <c r="BR7" s="18">
        <v>0</v>
      </c>
      <c r="BS7" s="18">
        <v>0</v>
      </c>
      <c r="BT7" s="18">
        <v>0</v>
      </c>
      <c r="BU7" s="18">
        <v>0</v>
      </c>
      <c r="BV7" s="23">
        <v>73</v>
      </c>
      <c r="BW7" s="18">
        <v>73</v>
      </c>
      <c r="BX7" s="18">
        <v>73</v>
      </c>
      <c r="BY7" s="18">
        <v>0</v>
      </c>
      <c r="BZ7" s="18">
        <v>0</v>
      </c>
      <c r="CA7" s="18">
        <v>0</v>
      </c>
      <c r="CB7" s="18">
        <v>0</v>
      </c>
      <c r="CC7" s="18">
        <v>0</v>
      </c>
      <c r="CD7" s="18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8"/>
      <c r="CN7" s="18">
        <v>6</v>
      </c>
      <c r="CO7" s="11">
        <v>0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1">
        <v>0</v>
      </c>
      <c r="CV7" s="17">
        <v>0</v>
      </c>
      <c r="CW7" s="10">
        <v>0</v>
      </c>
      <c r="CX7" s="10">
        <v>0</v>
      </c>
      <c r="CY7" s="10">
        <v>0</v>
      </c>
      <c r="CZ7" s="11">
        <v>0</v>
      </c>
      <c r="DA7" s="11">
        <v>0</v>
      </c>
      <c r="DB7" s="11">
        <v>0</v>
      </c>
      <c r="DC7" s="10">
        <v>0</v>
      </c>
      <c r="DD7" s="10">
        <v>0</v>
      </c>
      <c r="DE7" s="10">
        <v>0</v>
      </c>
      <c r="DF7" s="11">
        <v>0</v>
      </c>
      <c r="DG7" s="11">
        <v>0</v>
      </c>
      <c r="DH7" s="11">
        <v>0</v>
      </c>
      <c r="DI7" s="11">
        <v>0</v>
      </c>
      <c r="DJ7" s="11">
        <v>0</v>
      </c>
      <c r="DK7" s="11">
        <v>0</v>
      </c>
      <c r="DL7" s="50">
        <v>1</v>
      </c>
      <c r="DM7" s="11">
        <v>0</v>
      </c>
      <c r="DN7" s="11">
        <v>0</v>
      </c>
      <c r="DO7" s="47">
        <f t="shared" si="0"/>
        <v>3628782.24</v>
      </c>
      <c r="DP7" s="14">
        <v>2200</v>
      </c>
      <c r="DQ7" s="13">
        <f>SUM(DR7:DU7)</f>
        <v>1899936.4000000001</v>
      </c>
      <c r="DR7" s="14">
        <v>380216.76</v>
      </c>
      <c r="DS7" s="14">
        <v>1203880.8400000001</v>
      </c>
      <c r="DT7" s="10">
        <v>0</v>
      </c>
      <c r="DU7" s="14">
        <v>315838.8</v>
      </c>
      <c r="DV7" s="13">
        <f>SUM(DW7:EE7)</f>
        <v>426922.48</v>
      </c>
      <c r="DW7" s="14">
        <v>101178.56</v>
      </c>
      <c r="DX7" s="10">
        <v>0</v>
      </c>
      <c r="DY7" s="14">
        <v>0</v>
      </c>
      <c r="DZ7" s="14">
        <v>4461</v>
      </c>
      <c r="EA7" s="14">
        <v>68368.72</v>
      </c>
      <c r="EB7" s="10">
        <v>0</v>
      </c>
      <c r="EC7" s="10">
        <v>0</v>
      </c>
      <c r="ED7" s="10">
        <v>0</v>
      </c>
      <c r="EE7" s="14">
        <v>252914.2</v>
      </c>
      <c r="EF7" s="14">
        <v>202666.91</v>
      </c>
      <c r="EG7" s="14">
        <v>44600</v>
      </c>
      <c r="EH7" s="13">
        <f t="shared" si="1"/>
        <v>891426.45000000007</v>
      </c>
      <c r="EI7" s="14">
        <v>788625.28</v>
      </c>
      <c r="EJ7" s="10">
        <v>0</v>
      </c>
      <c r="EK7" s="14">
        <v>68201.17</v>
      </c>
      <c r="EL7" s="14">
        <v>34600</v>
      </c>
      <c r="EM7" s="44">
        <f t="shared" si="2"/>
        <v>110123</v>
      </c>
      <c r="EN7" s="45">
        <v>83530</v>
      </c>
      <c r="EO7" s="45">
        <v>26593</v>
      </c>
      <c r="EP7" s="14"/>
      <c r="EQ7" s="9">
        <v>0</v>
      </c>
      <c r="ER7" s="14">
        <v>53107</v>
      </c>
      <c r="ES7" s="10">
        <f>SUM(ET7:EV7)</f>
        <v>3188460.91</v>
      </c>
      <c r="ET7" s="10">
        <v>478269.14</v>
      </c>
      <c r="EU7" s="10">
        <v>1849307.32</v>
      </c>
      <c r="EV7" s="10">
        <v>860884.45</v>
      </c>
      <c r="EW7" s="10">
        <v>0</v>
      </c>
      <c r="EX7" s="10">
        <v>0</v>
      </c>
      <c r="EY7" s="18">
        <f t="shared" si="3"/>
        <v>2906.38</v>
      </c>
      <c r="EZ7" s="18">
        <v>2132.5100000000002</v>
      </c>
      <c r="FA7" s="18">
        <v>0</v>
      </c>
      <c r="FB7" s="18">
        <v>118</v>
      </c>
      <c r="FC7" s="18">
        <v>655.87</v>
      </c>
      <c r="FD7" s="18">
        <f t="shared" si="4"/>
        <v>1758.5300000000002</v>
      </c>
      <c r="FE7" s="18">
        <v>1108.1400000000001</v>
      </c>
      <c r="FF7" s="18">
        <v>0</v>
      </c>
      <c r="FG7" s="18">
        <v>118</v>
      </c>
      <c r="FH7" s="18">
        <v>532.39</v>
      </c>
      <c r="FI7" s="18">
        <f t="shared" si="5"/>
        <v>2906.38</v>
      </c>
      <c r="FJ7" s="18">
        <v>2132.5100000000002</v>
      </c>
      <c r="FK7" s="18">
        <v>0</v>
      </c>
      <c r="FL7" s="18">
        <v>118</v>
      </c>
      <c r="FM7" s="18">
        <v>655.87</v>
      </c>
      <c r="FN7" s="10">
        <v>0</v>
      </c>
      <c r="FO7" s="10">
        <v>0</v>
      </c>
      <c r="FP7" s="10">
        <v>0</v>
      </c>
      <c r="FQ7" s="10">
        <v>0</v>
      </c>
      <c r="FR7" s="10">
        <v>0</v>
      </c>
      <c r="FS7" s="18">
        <v>0</v>
      </c>
      <c r="FT7" s="18">
        <v>0</v>
      </c>
      <c r="FU7" s="18">
        <v>0</v>
      </c>
      <c r="FV7" s="18">
        <v>0</v>
      </c>
      <c r="FW7" s="18">
        <v>0</v>
      </c>
      <c r="FX7" s="24">
        <v>1828</v>
      </c>
      <c r="FY7" s="24">
        <v>1097.68</v>
      </c>
      <c r="FZ7" s="24">
        <v>0</v>
      </c>
      <c r="GA7" s="24">
        <v>118</v>
      </c>
      <c r="GB7" s="24">
        <v>612.23</v>
      </c>
      <c r="GC7" s="11">
        <v>0</v>
      </c>
      <c r="GD7" s="11">
        <v>0</v>
      </c>
      <c r="GE7" s="11">
        <v>0</v>
      </c>
      <c r="GF7" s="11">
        <v>0</v>
      </c>
      <c r="GG7" s="11">
        <v>0</v>
      </c>
      <c r="GH7" s="11">
        <v>0</v>
      </c>
      <c r="GI7" s="1" t="s">
        <v>149</v>
      </c>
      <c r="GJ7" s="2">
        <v>0</v>
      </c>
      <c r="GK7" s="17" t="s">
        <v>149</v>
      </c>
      <c r="GL7" s="25">
        <v>0</v>
      </c>
      <c r="GM7" s="2" t="s">
        <v>149</v>
      </c>
      <c r="GN7" s="2" t="s">
        <v>149</v>
      </c>
      <c r="GO7" s="2" t="s">
        <v>149</v>
      </c>
      <c r="GP7" s="2" t="s">
        <v>149</v>
      </c>
      <c r="GQ7" s="37" t="s">
        <v>145</v>
      </c>
    </row>
    <row r="8" spans="1:199" s="27" customFormat="1" ht="27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5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 t="s">
        <v>192</v>
      </c>
      <c r="Z8" s="7"/>
      <c r="AA8" s="7"/>
      <c r="AB8" s="56" t="s">
        <v>209</v>
      </c>
      <c r="AC8" s="7"/>
      <c r="AD8" s="7"/>
      <c r="AE8" s="7"/>
      <c r="AF8" s="7" t="s">
        <v>211</v>
      </c>
      <c r="AG8" s="7"/>
      <c r="AH8" s="8" t="s">
        <v>173</v>
      </c>
      <c r="AI8" s="7"/>
      <c r="AJ8" s="7"/>
      <c r="AK8" s="7" t="s">
        <v>216</v>
      </c>
      <c r="AL8" s="8" t="s">
        <v>173</v>
      </c>
      <c r="AM8" s="7"/>
      <c r="AN8" s="7" t="s">
        <v>212</v>
      </c>
      <c r="AO8" s="7"/>
      <c r="AP8" s="35" t="s">
        <v>193</v>
      </c>
      <c r="AQ8" s="7"/>
      <c r="AR8" s="7"/>
      <c r="AS8" s="7"/>
      <c r="AT8" s="7"/>
      <c r="AU8" s="7"/>
      <c r="AV8" s="110" t="s">
        <v>221</v>
      </c>
      <c r="AW8" s="111"/>
      <c r="AX8" s="111"/>
      <c r="AY8" s="112"/>
      <c r="AZ8" s="7"/>
      <c r="BA8" s="7"/>
      <c r="BB8" s="7"/>
      <c r="BC8" s="7"/>
      <c r="BD8" s="8" t="s">
        <v>188</v>
      </c>
      <c r="BE8" s="7"/>
      <c r="BF8" s="7"/>
      <c r="BG8" s="7"/>
      <c r="BH8" s="7"/>
      <c r="BI8" s="7"/>
      <c r="BJ8" s="7"/>
      <c r="BK8" s="7"/>
      <c r="BL8" s="7"/>
      <c r="BM8" s="7"/>
      <c r="BN8" s="57"/>
      <c r="BO8" s="57"/>
      <c r="BP8" s="5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110" t="s">
        <v>221</v>
      </c>
      <c r="CF8" s="111"/>
      <c r="CG8" s="111"/>
      <c r="CH8" s="111"/>
      <c r="CI8" s="111"/>
      <c r="CJ8" s="111"/>
      <c r="CK8" s="111"/>
      <c r="CL8" s="112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48" t="s">
        <v>210</v>
      </c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48" t="s">
        <v>210</v>
      </c>
      <c r="EQ8" s="8" t="s">
        <v>184</v>
      </c>
      <c r="ER8" s="7"/>
      <c r="ES8" s="7"/>
      <c r="ET8" s="7"/>
      <c r="EU8" s="7"/>
      <c r="EV8" s="7"/>
      <c r="EW8" s="7" t="s">
        <v>215</v>
      </c>
      <c r="EX8" s="7" t="s">
        <v>213</v>
      </c>
      <c r="EY8" s="7" t="s">
        <v>222</v>
      </c>
      <c r="EZ8" s="7"/>
      <c r="FA8" s="7"/>
      <c r="FB8" s="7"/>
      <c r="FC8" s="7"/>
      <c r="FD8" s="7" t="s">
        <v>222</v>
      </c>
      <c r="FE8" s="7"/>
      <c r="FF8" s="7"/>
      <c r="FG8" s="7"/>
      <c r="FH8" s="7"/>
      <c r="FI8" s="7" t="s">
        <v>222</v>
      </c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116" t="s">
        <v>173</v>
      </c>
      <c r="GD8" s="117"/>
      <c r="GE8" s="7"/>
      <c r="GF8" s="7"/>
      <c r="GG8" s="7"/>
      <c r="GH8" s="7"/>
      <c r="GI8" s="7"/>
      <c r="GJ8" s="7"/>
      <c r="GK8" s="28"/>
      <c r="GL8" s="28"/>
      <c r="GM8" s="28"/>
      <c r="GN8" s="28"/>
      <c r="GO8" s="28"/>
      <c r="GP8" s="28"/>
      <c r="GQ8" s="28"/>
    </row>
    <row r="9" spans="1:199" s="27" customFormat="1" ht="30" customHeight="1" x14ac:dyDescent="0.25">
      <c r="A9" s="8" t="s">
        <v>176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6" t="s">
        <v>172</v>
      </c>
      <c r="Z9" s="7"/>
      <c r="AA9" s="7"/>
      <c r="AB9" s="7"/>
      <c r="AC9" s="7"/>
      <c r="AD9" s="7"/>
      <c r="AE9" s="7"/>
      <c r="AF9" s="7"/>
      <c r="AG9" s="7"/>
      <c r="AH9" s="7" t="s">
        <v>197</v>
      </c>
      <c r="AI9" s="7"/>
      <c r="AJ9" s="7"/>
      <c r="AK9" s="7"/>
      <c r="AL9" s="7" t="s">
        <v>181</v>
      </c>
      <c r="AM9" s="7"/>
      <c r="AN9" s="7"/>
      <c r="AO9" s="7"/>
      <c r="AP9" s="7" t="s">
        <v>203</v>
      </c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 t="s">
        <v>189</v>
      </c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 t="s">
        <v>185</v>
      </c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 t="s">
        <v>174</v>
      </c>
      <c r="GD9" s="7" t="s">
        <v>175</v>
      </c>
      <c r="GE9" s="7"/>
      <c r="GF9" s="7"/>
      <c r="GG9" s="7"/>
      <c r="GH9" s="7"/>
      <c r="GI9" s="7"/>
      <c r="GJ9" s="7"/>
      <c r="GK9" s="28"/>
      <c r="GL9" s="28"/>
      <c r="GM9" s="28"/>
      <c r="GN9" s="28"/>
      <c r="GO9" s="28"/>
      <c r="GP9" s="28"/>
      <c r="GQ9" s="28"/>
    </row>
    <row r="10" spans="1:199" s="27" customFormat="1" ht="30" x14ac:dyDescent="0.25">
      <c r="A10" s="29" t="s">
        <v>182</v>
      </c>
      <c r="B10" s="30" t="s">
        <v>183</v>
      </c>
      <c r="C10" s="32" t="s">
        <v>171</v>
      </c>
      <c r="D10" s="33" t="s">
        <v>190</v>
      </c>
      <c r="E10" s="34" t="s">
        <v>193</v>
      </c>
      <c r="F10" s="31" t="s">
        <v>186</v>
      </c>
      <c r="G10" s="52" t="s">
        <v>219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195</v>
      </c>
      <c r="Z10" s="3"/>
      <c r="AA10" s="3"/>
      <c r="AB10" s="3"/>
      <c r="AC10" s="3"/>
      <c r="AD10" s="3"/>
      <c r="AE10" s="3"/>
      <c r="AF10" s="3"/>
      <c r="AG10" s="3"/>
      <c r="AH10" s="3" t="s">
        <v>196</v>
      </c>
      <c r="AI10" s="3"/>
      <c r="AJ10" s="3"/>
      <c r="AK10" s="3"/>
      <c r="AL10" s="3" t="s">
        <v>214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 t="s">
        <v>191</v>
      </c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 t="s">
        <v>187</v>
      </c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S10" s="19"/>
      <c r="FT10" s="19"/>
      <c r="FU10" s="19"/>
      <c r="FV10" s="19"/>
      <c r="FW10" s="19"/>
      <c r="FX10" s="3"/>
      <c r="FY10" s="3"/>
      <c r="FZ10" s="3"/>
      <c r="GA10" s="3"/>
      <c r="GB10" s="3"/>
      <c r="GC10" s="3" t="s">
        <v>198</v>
      </c>
      <c r="GD10" s="3" t="s">
        <v>199</v>
      </c>
      <c r="GE10" s="3"/>
      <c r="GF10" s="3"/>
      <c r="GG10" s="3"/>
      <c r="GH10" s="3"/>
      <c r="GI10" s="3"/>
      <c r="GJ10" s="3"/>
    </row>
    <row r="11" spans="1:199" s="27" customFormat="1" ht="21" customHeight="1" x14ac:dyDescent="0.25">
      <c r="A11" s="36" t="s">
        <v>201</v>
      </c>
      <c r="L11" s="3"/>
      <c r="M11" s="3"/>
      <c r="N11" s="3"/>
      <c r="O11" s="3"/>
      <c r="U11" s="3"/>
      <c r="V11" s="3"/>
      <c r="AB11" s="3"/>
      <c r="AD11" s="3"/>
      <c r="AE11" s="3"/>
      <c r="AF11" s="3"/>
      <c r="AG11" s="3"/>
      <c r="AI11" s="3"/>
      <c r="AJ11" s="3"/>
      <c r="AK11" s="3"/>
      <c r="AM11" s="3"/>
      <c r="AN11" s="3"/>
      <c r="AO11" s="3"/>
    </row>
    <row r="12" spans="1:199" s="21" customFormat="1" ht="63" x14ac:dyDescent="0.25">
      <c r="A12" s="37" t="s">
        <v>200</v>
      </c>
      <c r="B12" s="10" t="s">
        <v>138</v>
      </c>
      <c r="C12" s="16" t="s">
        <v>139</v>
      </c>
      <c r="D12" s="10" t="s">
        <v>140</v>
      </c>
      <c r="E12" s="10" t="s">
        <v>141</v>
      </c>
      <c r="F12" s="10" t="s">
        <v>142</v>
      </c>
      <c r="G12" s="10" t="s">
        <v>143</v>
      </c>
      <c r="H12" s="10">
        <v>1947</v>
      </c>
      <c r="I12" s="10">
        <v>1948</v>
      </c>
      <c r="J12" s="10" t="s">
        <v>144</v>
      </c>
      <c r="K12" s="10">
        <v>1216830</v>
      </c>
      <c r="L12" s="37">
        <v>0</v>
      </c>
      <c r="M12" s="37">
        <v>0</v>
      </c>
      <c r="N12" s="37">
        <v>2021</v>
      </c>
      <c r="O12" s="38" t="s">
        <v>202</v>
      </c>
      <c r="P12" s="37" t="s">
        <v>145</v>
      </c>
      <c r="Q12" s="37">
        <v>0</v>
      </c>
      <c r="R12" s="37">
        <v>0</v>
      </c>
      <c r="S12" s="10" t="s">
        <v>146</v>
      </c>
      <c r="T12" s="37">
        <v>727</v>
      </c>
      <c r="U12" s="37">
        <v>348</v>
      </c>
      <c r="V12" s="37">
        <v>0</v>
      </c>
      <c r="W12" s="37" t="s">
        <v>145</v>
      </c>
      <c r="X12" s="37" t="s">
        <v>145</v>
      </c>
      <c r="Y12" s="37">
        <v>0</v>
      </c>
      <c r="Z12" s="37" t="s">
        <v>147</v>
      </c>
      <c r="AA12" s="37" t="s">
        <v>149</v>
      </c>
      <c r="AB12" s="37">
        <v>19</v>
      </c>
      <c r="AC12" s="37" t="s">
        <v>145</v>
      </c>
      <c r="AD12" s="37">
        <v>1</v>
      </c>
      <c r="AE12" s="37">
        <v>20</v>
      </c>
      <c r="AF12" s="37">
        <v>10</v>
      </c>
      <c r="AG12" s="37">
        <v>275</v>
      </c>
      <c r="AH12" s="37">
        <v>0</v>
      </c>
      <c r="AI12" s="37">
        <v>0</v>
      </c>
      <c r="AJ12" s="37">
        <v>2</v>
      </c>
      <c r="AK12" s="37">
        <v>145</v>
      </c>
      <c r="AL12" s="37">
        <v>6</v>
      </c>
      <c r="AM12" s="37">
        <v>202</v>
      </c>
      <c r="AN12" s="37">
        <v>31</v>
      </c>
      <c r="AO12" s="37">
        <v>377.8</v>
      </c>
      <c r="AP12" s="37" t="s">
        <v>145</v>
      </c>
      <c r="AQ12" s="37" t="s">
        <v>145</v>
      </c>
      <c r="AR12" s="37">
        <v>12861.5</v>
      </c>
      <c r="AS12" s="37">
        <v>5231.5</v>
      </c>
      <c r="AT12" s="37">
        <v>5231.5</v>
      </c>
      <c r="AU12" s="37">
        <v>1882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543</v>
      </c>
      <c r="BE12" s="37">
        <v>387</v>
      </c>
      <c r="BF12" s="37">
        <v>386</v>
      </c>
      <c r="BG12" s="37">
        <v>0</v>
      </c>
      <c r="BH12" s="37">
        <v>386</v>
      </c>
      <c r="BI12" s="37">
        <v>0</v>
      </c>
      <c r="BJ12" s="37">
        <v>1</v>
      </c>
      <c r="BK12" s="37">
        <v>0</v>
      </c>
      <c r="BL12" s="37">
        <v>1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109</v>
      </c>
      <c r="BW12" s="37">
        <v>109</v>
      </c>
      <c r="BX12" s="37">
        <v>0</v>
      </c>
      <c r="BY12" s="37">
        <v>109</v>
      </c>
      <c r="BZ12" s="37">
        <v>0</v>
      </c>
      <c r="CA12" s="37">
        <v>0</v>
      </c>
      <c r="CB12" s="37">
        <v>0</v>
      </c>
      <c r="CC12" s="37">
        <v>0</v>
      </c>
      <c r="CD12" s="37">
        <v>0</v>
      </c>
      <c r="CE12" s="37">
        <v>0</v>
      </c>
      <c r="CF12" s="37">
        <v>0</v>
      </c>
      <c r="CG12" s="37">
        <v>0</v>
      </c>
      <c r="CH12" s="37">
        <v>0</v>
      </c>
      <c r="CI12" s="37">
        <v>0</v>
      </c>
      <c r="CJ12" s="37">
        <v>0</v>
      </c>
      <c r="CK12" s="37">
        <v>0</v>
      </c>
      <c r="CL12" s="37">
        <v>0</v>
      </c>
      <c r="CM12" s="37">
        <v>155</v>
      </c>
      <c r="CN12" s="37">
        <v>163</v>
      </c>
      <c r="CO12" s="37">
        <v>0</v>
      </c>
      <c r="CP12" s="37">
        <v>1</v>
      </c>
      <c r="CQ12" s="37">
        <v>0</v>
      </c>
      <c r="CR12" s="37">
        <v>0</v>
      </c>
      <c r="CS12" s="37">
        <v>1</v>
      </c>
      <c r="CT12" s="37">
        <v>0</v>
      </c>
      <c r="CU12" s="37">
        <v>0</v>
      </c>
      <c r="CV12" s="37">
        <v>46</v>
      </c>
      <c r="CW12" s="37">
        <v>4</v>
      </c>
      <c r="CX12" s="37">
        <v>0</v>
      </c>
      <c r="CY12" s="37">
        <v>4</v>
      </c>
      <c r="CZ12" s="37">
        <v>0</v>
      </c>
      <c r="DA12" s="37">
        <v>0</v>
      </c>
      <c r="DB12" s="37">
        <v>0</v>
      </c>
      <c r="DC12" s="37">
        <v>4</v>
      </c>
      <c r="DD12" s="37">
        <v>0</v>
      </c>
      <c r="DE12" s="37">
        <v>4</v>
      </c>
      <c r="DF12" s="37">
        <v>0</v>
      </c>
      <c r="DG12" s="37">
        <v>0</v>
      </c>
      <c r="DH12" s="37">
        <v>0</v>
      </c>
      <c r="DI12" s="37">
        <v>0</v>
      </c>
      <c r="DJ12" s="37">
        <v>0</v>
      </c>
      <c r="DK12" s="37">
        <v>0</v>
      </c>
      <c r="DL12" s="37">
        <v>0</v>
      </c>
      <c r="DM12" s="37">
        <v>0</v>
      </c>
      <c r="DN12" s="37">
        <v>0</v>
      </c>
      <c r="DO12" s="37">
        <v>37849685.25</v>
      </c>
      <c r="DP12" s="37">
        <v>2200</v>
      </c>
      <c r="DQ12" s="37">
        <v>7143090.9900000002</v>
      </c>
      <c r="DR12" s="37">
        <v>1425457.65</v>
      </c>
      <c r="DS12" s="37">
        <v>4461798.22</v>
      </c>
      <c r="DT12" s="37">
        <v>0</v>
      </c>
      <c r="DU12" s="37">
        <v>1255835.1200000001</v>
      </c>
      <c r="DV12" s="37">
        <v>3045502.56</v>
      </c>
      <c r="DW12" s="37">
        <v>2183517.65</v>
      </c>
      <c r="DX12" s="37">
        <v>0</v>
      </c>
      <c r="DY12" s="37">
        <v>16700</v>
      </c>
      <c r="DZ12" s="37">
        <v>76326</v>
      </c>
      <c r="EA12" s="37">
        <v>227958</v>
      </c>
      <c r="EB12" s="37">
        <v>0</v>
      </c>
      <c r="EC12" s="37">
        <v>0</v>
      </c>
      <c r="ED12" s="37">
        <v>0</v>
      </c>
      <c r="EE12" s="37">
        <v>541000.91</v>
      </c>
      <c r="EF12" s="37">
        <v>217907.33</v>
      </c>
      <c r="EG12" s="37">
        <v>514298.79</v>
      </c>
      <c r="EH12" s="37">
        <v>2389232.02</v>
      </c>
      <c r="EI12" s="37">
        <v>2056476.68</v>
      </c>
      <c r="EJ12" s="37">
        <v>0</v>
      </c>
      <c r="EK12" s="37">
        <v>263555.34000000003</v>
      </c>
      <c r="EL12" s="37">
        <v>69200</v>
      </c>
      <c r="EM12" s="37">
        <v>5599142</v>
      </c>
      <c r="EN12" s="37">
        <v>3470907</v>
      </c>
      <c r="EO12" s="37">
        <v>2128235</v>
      </c>
      <c r="EP12" s="37">
        <v>9174584.6699999999</v>
      </c>
      <c r="EQ12" s="37">
        <v>9120915.8900000006</v>
      </c>
      <c r="ER12" s="37">
        <v>642811</v>
      </c>
      <c r="ES12" s="37">
        <v>12127464.810000001</v>
      </c>
      <c r="ET12" s="37">
        <v>1015623.5</v>
      </c>
      <c r="EU12" s="37">
        <v>11111841.310000001</v>
      </c>
      <c r="EV12" s="37">
        <v>0</v>
      </c>
      <c r="EW12" s="37">
        <v>21876.12</v>
      </c>
      <c r="EX12" s="37">
        <v>8938979.1999999993</v>
      </c>
      <c r="EY12" s="37">
        <v>3195.62</v>
      </c>
      <c r="EZ12" s="37">
        <v>2221.7600000000002</v>
      </c>
      <c r="FA12" s="37">
        <v>0</v>
      </c>
      <c r="FB12" s="37">
        <v>326.63</v>
      </c>
      <c r="FC12" s="37">
        <v>647.23</v>
      </c>
      <c r="FD12" s="37">
        <v>1944.47</v>
      </c>
      <c r="FE12" s="37">
        <v>1110.8800000000001</v>
      </c>
      <c r="FF12" s="37">
        <v>0</v>
      </c>
      <c r="FG12" s="37">
        <v>322.16000000000003</v>
      </c>
      <c r="FH12" s="37">
        <v>511.43</v>
      </c>
      <c r="FI12" s="37">
        <v>1944.47</v>
      </c>
      <c r="FJ12" s="37">
        <v>1110.8800000000001</v>
      </c>
      <c r="FK12" s="37">
        <v>0</v>
      </c>
      <c r="FL12" s="37">
        <v>322.16000000000003</v>
      </c>
      <c r="FM12" s="37">
        <v>511.43</v>
      </c>
      <c r="FN12" s="37">
        <v>0</v>
      </c>
      <c r="FO12" s="37">
        <v>0</v>
      </c>
      <c r="FP12" s="37">
        <v>0</v>
      </c>
      <c r="FQ12" s="37">
        <v>0</v>
      </c>
      <c r="FR12" s="37">
        <v>0</v>
      </c>
      <c r="FS12" s="37">
        <v>3038.45</v>
      </c>
      <c r="FT12" s="37">
        <v>2920.45</v>
      </c>
      <c r="FU12" s="37">
        <v>0</v>
      </c>
      <c r="FV12" s="37">
        <v>118</v>
      </c>
      <c r="FW12" s="37">
        <v>0</v>
      </c>
      <c r="FX12" s="37">
        <v>0</v>
      </c>
      <c r="FY12" s="37">
        <v>0</v>
      </c>
      <c r="FZ12" s="37">
        <v>0</v>
      </c>
      <c r="GA12" s="37">
        <v>0</v>
      </c>
      <c r="GB12" s="37">
        <v>0</v>
      </c>
      <c r="GC12" s="37">
        <v>5</v>
      </c>
      <c r="GD12" s="37">
        <v>0</v>
      </c>
      <c r="GE12" s="37">
        <v>0</v>
      </c>
      <c r="GF12" s="37">
        <v>0</v>
      </c>
      <c r="GG12" s="37">
        <v>0</v>
      </c>
      <c r="GH12" s="37">
        <v>0</v>
      </c>
      <c r="GI12" s="37" t="s">
        <v>205</v>
      </c>
      <c r="GJ12" s="37">
        <v>0</v>
      </c>
      <c r="GK12" s="37">
        <v>0</v>
      </c>
      <c r="GL12" s="37">
        <v>0</v>
      </c>
      <c r="GM12" s="37" t="s">
        <v>205</v>
      </c>
      <c r="GN12" s="37" t="s">
        <v>205</v>
      </c>
      <c r="GO12" s="37" t="s">
        <v>205</v>
      </c>
      <c r="GP12" s="37" t="s">
        <v>205</v>
      </c>
    </row>
    <row r="13" spans="1:199" s="21" customFormat="1" ht="110.25" x14ac:dyDescent="0.25">
      <c r="A13" s="37" t="s">
        <v>204</v>
      </c>
      <c r="B13" s="10" t="s">
        <v>138</v>
      </c>
      <c r="C13" s="16" t="s">
        <v>139</v>
      </c>
      <c r="D13" s="10" t="s">
        <v>140</v>
      </c>
      <c r="E13" s="10" t="s">
        <v>153</v>
      </c>
      <c r="F13" s="10" t="s">
        <v>142</v>
      </c>
      <c r="G13" s="10" t="s">
        <v>143</v>
      </c>
      <c r="H13" s="37">
        <v>1962</v>
      </c>
      <c r="I13" s="37">
        <v>1963</v>
      </c>
      <c r="J13" s="10" t="s">
        <v>154</v>
      </c>
      <c r="K13" s="10">
        <v>290790</v>
      </c>
      <c r="L13" s="37">
        <v>0</v>
      </c>
      <c r="M13" s="37">
        <v>0</v>
      </c>
      <c r="N13" s="37" t="s">
        <v>205</v>
      </c>
      <c r="O13" s="37" t="s">
        <v>205</v>
      </c>
      <c r="P13" s="37" t="s">
        <v>145</v>
      </c>
      <c r="Q13" s="37">
        <v>0</v>
      </c>
      <c r="R13" s="37">
        <v>0</v>
      </c>
      <c r="S13" s="37" t="s">
        <v>155</v>
      </c>
      <c r="T13" s="37">
        <v>276</v>
      </c>
      <c r="U13" s="37">
        <v>182</v>
      </c>
      <c r="V13" s="37">
        <v>0</v>
      </c>
      <c r="W13" s="37" t="s">
        <v>145</v>
      </c>
      <c r="X13" s="37" t="s">
        <v>145</v>
      </c>
      <c r="Y13" s="37">
        <v>2</v>
      </c>
      <c r="Z13" s="37" t="s">
        <v>147</v>
      </c>
      <c r="AA13" s="39" t="s">
        <v>156</v>
      </c>
      <c r="AB13" s="37">
        <v>7</v>
      </c>
      <c r="AC13" s="37" t="s">
        <v>145</v>
      </c>
      <c r="AD13" s="37">
        <v>0</v>
      </c>
      <c r="AE13" s="37">
        <v>0</v>
      </c>
      <c r="AF13" s="37">
        <v>3</v>
      </c>
      <c r="AG13" s="37">
        <v>45</v>
      </c>
      <c r="AH13" s="37">
        <v>0</v>
      </c>
      <c r="AI13" s="37">
        <v>0</v>
      </c>
      <c r="AJ13" s="37">
        <v>0</v>
      </c>
      <c r="AK13" s="37">
        <v>0</v>
      </c>
      <c r="AL13" s="37">
        <v>1</v>
      </c>
      <c r="AM13" s="37">
        <v>15</v>
      </c>
      <c r="AN13" s="37">
        <v>10</v>
      </c>
      <c r="AO13" s="37">
        <v>152</v>
      </c>
      <c r="AP13" s="37" t="s">
        <v>149</v>
      </c>
      <c r="AQ13" s="37" t="s">
        <v>145</v>
      </c>
      <c r="AR13" s="37">
        <v>3341.9</v>
      </c>
      <c r="AS13" s="37">
        <v>1677.2</v>
      </c>
      <c r="AT13" s="37">
        <v>1677.2</v>
      </c>
      <c r="AU13" s="37">
        <v>67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203</v>
      </c>
      <c r="BE13" s="37">
        <v>139</v>
      </c>
      <c r="BF13" s="37">
        <v>137</v>
      </c>
      <c r="BG13" s="37">
        <v>0</v>
      </c>
      <c r="BH13" s="37">
        <v>137</v>
      </c>
      <c r="BI13" s="37">
        <v>0</v>
      </c>
      <c r="BJ13" s="37">
        <v>2</v>
      </c>
      <c r="BK13" s="37">
        <v>0</v>
      </c>
      <c r="BL13" s="37">
        <v>2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64</v>
      </c>
      <c r="BW13" s="37">
        <v>55</v>
      </c>
      <c r="BX13" s="37">
        <v>0</v>
      </c>
      <c r="BY13" s="37">
        <v>55</v>
      </c>
      <c r="BZ13" s="37">
        <v>0</v>
      </c>
      <c r="CA13" s="37">
        <v>9</v>
      </c>
      <c r="CB13" s="37">
        <v>0</v>
      </c>
      <c r="CC13" s="37">
        <v>9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30</v>
      </c>
      <c r="CN13" s="37">
        <v>37</v>
      </c>
      <c r="CO13" s="37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2</v>
      </c>
      <c r="CX13" s="37">
        <v>0</v>
      </c>
      <c r="CY13" s="37">
        <v>2</v>
      </c>
      <c r="CZ13" s="37">
        <v>0</v>
      </c>
      <c r="DA13" s="37">
        <v>0</v>
      </c>
      <c r="DB13" s="37">
        <v>0</v>
      </c>
      <c r="DC13" s="37">
        <v>1</v>
      </c>
      <c r="DD13" s="37">
        <v>0</v>
      </c>
      <c r="DE13" s="37">
        <v>1</v>
      </c>
      <c r="DF13" s="37">
        <v>0</v>
      </c>
      <c r="DG13" s="37">
        <v>0</v>
      </c>
      <c r="DH13" s="37">
        <v>0</v>
      </c>
      <c r="DI13" s="37">
        <v>0</v>
      </c>
      <c r="DJ13" s="37">
        <v>0</v>
      </c>
      <c r="DK13" s="37">
        <v>0</v>
      </c>
      <c r="DL13" s="37">
        <v>1</v>
      </c>
      <c r="DM13" s="37">
        <v>0</v>
      </c>
      <c r="DN13" s="37">
        <v>1</v>
      </c>
      <c r="DO13" s="37">
        <v>10298727.1</v>
      </c>
      <c r="DP13" s="37">
        <v>2200</v>
      </c>
      <c r="DQ13" s="37">
        <v>3443592.14</v>
      </c>
      <c r="DR13" s="37">
        <v>775897.14</v>
      </c>
      <c r="DS13" s="37">
        <v>2258048.62</v>
      </c>
      <c r="DT13" s="37">
        <v>0</v>
      </c>
      <c r="DU13" s="37">
        <v>409646.38</v>
      </c>
      <c r="DV13" s="37">
        <v>873327.1</v>
      </c>
      <c r="DW13" s="37">
        <v>599882.4</v>
      </c>
      <c r="DX13" s="37">
        <v>0</v>
      </c>
      <c r="DY13" s="37">
        <v>9200</v>
      </c>
      <c r="DZ13" s="37">
        <v>20051.400000000001</v>
      </c>
      <c r="EA13" s="37">
        <v>93533</v>
      </c>
      <c r="EB13" s="37">
        <v>0</v>
      </c>
      <c r="EC13" s="37">
        <v>0</v>
      </c>
      <c r="ED13" s="37">
        <v>0</v>
      </c>
      <c r="EE13" s="37">
        <v>150660.29999999999</v>
      </c>
      <c r="EF13" s="37">
        <v>114712.02</v>
      </c>
      <c r="EG13" s="37">
        <v>71653.95</v>
      </c>
      <c r="EH13" s="37">
        <v>656508.42000000004</v>
      </c>
      <c r="EI13" s="37">
        <v>534349.75</v>
      </c>
      <c r="EJ13" s="37">
        <v>0</v>
      </c>
      <c r="EK13" s="37">
        <v>87558.67</v>
      </c>
      <c r="EL13" s="37">
        <v>34600</v>
      </c>
      <c r="EM13" s="37">
        <v>1841594</v>
      </c>
      <c r="EN13" s="37">
        <v>1301066</v>
      </c>
      <c r="EO13" s="37">
        <v>540528</v>
      </c>
      <c r="EP13" s="37">
        <v>3283201.47</v>
      </c>
      <c r="EQ13" s="37">
        <v>0</v>
      </c>
      <c r="ER13" s="37">
        <v>11938</v>
      </c>
      <c r="ES13" s="37">
        <v>3698704.61</v>
      </c>
      <c r="ET13" s="37">
        <v>473982.34</v>
      </c>
      <c r="EU13" s="37">
        <v>3224722.27</v>
      </c>
      <c r="EV13" s="37">
        <v>0</v>
      </c>
      <c r="EW13" s="37">
        <v>0</v>
      </c>
      <c r="EX13" s="37">
        <v>0</v>
      </c>
      <c r="EY13" s="37">
        <v>3238.21</v>
      </c>
      <c r="EZ13" s="37">
        <v>2225.79</v>
      </c>
      <c r="FA13" s="37">
        <v>0</v>
      </c>
      <c r="FB13" s="37">
        <v>321.75</v>
      </c>
      <c r="FC13" s="37">
        <v>690.67</v>
      </c>
      <c r="FD13" s="37">
        <v>2000.95</v>
      </c>
      <c r="FE13" s="37">
        <v>1119.8399999999999</v>
      </c>
      <c r="FF13" s="37">
        <v>0</v>
      </c>
      <c r="FG13" s="37">
        <v>310.31</v>
      </c>
      <c r="FH13" s="37">
        <v>570.79999999999995</v>
      </c>
      <c r="FI13" s="37">
        <v>2000.95</v>
      </c>
      <c r="FJ13" s="37">
        <v>1119.8399999999999</v>
      </c>
      <c r="FK13" s="37">
        <v>0</v>
      </c>
      <c r="FL13" s="37">
        <v>310.31</v>
      </c>
      <c r="FM13" s="37">
        <v>570.79999999999995</v>
      </c>
      <c r="FN13" s="37">
        <v>0</v>
      </c>
      <c r="FO13" s="37">
        <v>0</v>
      </c>
      <c r="FP13" s="37">
        <v>0</v>
      </c>
      <c r="FQ13" s="37">
        <v>0</v>
      </c>
      <c r="FR13" s="37">
        <v>0</v>
      </c>
      <c r="FS13" s="37">
        <v>0</v>
      </c>
      <c r="FT13" s="37">
        <v>0</v>
      </c>
      <c r="FU13" s="37">
        <v>0</v>
      </c>
      <c r="FV13" s="37">
        <v>0</v>
      </c>
      <c r="FW13" s="37">
        <v>0</v>
      </c>
      <c r="FX13" s="37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0</v>
      </c>
      <c r="GF13" s="37">
        <v>0</v>
      </c>
      <c r="GG13" s="37">
        <v>0</v>
      </c>
      <c r="GH13" s="37">
        <v>0</v>
      </c>
      <c r="GI13" s="37" t="s">
        <v>205</v>
      </c>
      <c r="GJ13" s="37">
        <v>0</v>
      </c>
      <c r="GK13" s="37">
        <v>0</v>
      </c>
      <c r="GL13" s="37">
        <v>0</v>
      </c>
      <c r="GM13" s="37" t="s">
        <v>205</v>
      </c>
      <c r="GN13" s="37" t="s">
        <v>205</v>
      </c>
      <c r="GO13" s="37" t="s">
        <v>205</v>
      </c>
      <c r="GP13" s="37" t="s">
        <v>205</v>
      </c>
    </row>
    <row r="14" spans="1:199" s="21" customFormat="1" ht="78.75" x14ac:dyDescent="0.25">
      <c r="A14" s="37" t="s">
        <v>206</v>
      </c>
      <c r="B14" s="10" t="s">
        <v>138</v>
      </c>
      <c r="C14" s="16" t="s">
        <v>150</v>
      </c>
      <c r="D14" s="10" t="s">
        <v>157</v>
      </c>
      <c r="E14" s="10" t="s">
        <v>158</v>
      </c>
      <c r="F14" s="10" t="s">
        <v>142</v>
      </c>
      <c r="G14" s="10" t="s">
        <v>143</v>
      </c>
      <c r="H14" s="10">
        <v>1973</v>
      </c>
      <c r="I14" s="10">
        <v>1973</v>
      </c>
      <c r="J14" s="10" t="s">
        <v>159</v>
      </c>
      <c r="K14" s="10">
        <v>841720</v>
      </c>
      <c r="L14" s="10">
        <v>0</v>
      </c>
      <c r="M14" s="10">
        <v>0</v>
      </c>
      <c r="N14" s="37" t="s">
        <v>205</v>
      </c>
      <c r="O14" s="37" t="s">
        <v>205</v>
      </c>
      <c r="P14" s="37" t="s">
        <v>145</v>
      </c>
      <c r="Q14" s="37">
        <v>0</v>
      </c>
      <c r="R14" s="37">
        <v>0</v>
      </c>
      <c r="S14" s="10" t="s">
        <v>160</v>
      </c>
      <c r="T14" s="37">
        <v>441</v>
      </c>
      <c r="U14" s="37">
        <v>339</v>
      </c>
      <c r="V14" s="37">
        <v>0</v>
      </c>
      <c r="W14" s="37" t="s">
        <v>145</v>
      </c>
      <c r="X14" s="37" t="s">
        <v>145</v>
      </c>
      <c r="Y14" s="37">
        <v>0</v>
      </c>
      <c r="Z14" s="37" t="s">
        <v>147</v>
      </c>
      <c r="AA14" s="37" t="s">
        <v>149</v>
      </c>
      <c r="AB14" s="37">
        <v>6</v>
      </c>
      <c r="AC14" s="37" t="s">
        <v>145</v>
      </c>
      <c r="AD14" s="37">
        <v>1</v>
      </c>
      <c r="AE14" s="37">
        <v>36</v>
      </c>
      <c r="AF14" s="37">
        <v>5</v>
      </c>
      <c r="AG14" s="37">
        <v>90</v>
      </c>
      <c r="AH14" s="37">
        <v>0</v>
      </c>
      <c r="AI14" s="37">
        <v>0</v>
      </c>
      <c r="AJ14" s="37">
        <v>0</v>
      </c>
      <c r="AK14" s="37">
        <v>0</v>
      </c>
      <c r="AL14" s="37">
        <v>3</v>
      </c>
      <c r="AM14" s="37">
        <v>72</v>
      </c>
      <c r="AN14" s="37">
        <v>14</v>
      </c>
      <c r="AO14" s="37">
        <v>243.9</v>
      </c>
      <c r="AP14" s="37" t="s">
        <v>149</v>
      </c>
      <c r="AQ14" s="37" t="s">
        <v>145</v>
      </c>
      <c r="AR14" s="37">
        <v>7647.3</v>
      </c>
      <c r="AS14" s="37">
        <v>2967.6</v>
      </c>
      <c r="AT14" s="37">
        <v>2967.6</v>
      </c>
      <c r="AU14" s="37">
        <v>703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387</v>
      </c>
      <c r="BE14" s="37">
        <v>347</v>
      </c>
      <c r="BF14" s="37">
        <v>342</v>
      </c>
      <c r="BG14" s="37">
        <v>0</v>
      </c>
      <c r="BH14" s="37">
        <v>342</v>
      </c>
      <c r="BI14" s="37">
        <v>0</v>
      </c>
      <c r="BJ14" s="37">
        <v>5</v>
      </c>
      <c r="BK14" s="37">
        <v>0</v>
      </c>
      <c r="BL14" s="37">
        <v>5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40</v>
      </c>
      <c r="BW14" s="37">
        <v>40</v>
      </c>
      <c r="BX14" s="37">
        <v>0</v>
      </c>
      <c r="BY14" s="37">
        <v>40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105</v>
      </c>
      <c r="CN14" s="37">
        <v>107</v>
      </c>
      <c r="CO14" s="37">
        <v>0</v>
      </c>
      <c r="CP14" s="37">
        <v>0</v>
      </c>
      <c r="CQ14" s="37">
        <v>0</v>
      </c>
      <c r="CR14" s="37">
        <v>0</v>
      </c>
      <c r="CS14" s="37">
        <v>0</v>
      </c>
      <c r="CT14" s="37">
        <v>0</v>
      </c>
      <c r="CU14" s="37">
        <v>0</v>
      </c>
      <c r="CV14" s="37">
        <v>0</v>
      </c>
      <c r="CW14" s="37">
        <v>1</v>
      </c>
      <c r="CX14" s="37">
        <v>0</v>
      </c>
      <c r="CY14" s="37">
        <v>1</v>
      </c>
      <c r="CZ14" s="37">
        <v>0</v>
      </c>
      <c r="DA14" s="37">
        <v>0</v>
      </c>
      <c r="DB14" s="37">
        <v>0</v>
      </c>
      <c r="DC14" s="37">
        <v>1</v>
      </c>
      <c r="DD14" s="37">
        <v>0</v>
      </c>
      <c r="DE14" s="37">
        <v>1</v>
      </c>
      <c r="DF14" s="37">
        <v>0</v>
      </c>
      <c r="DG14" s="37">
        <v>0</v>
      </c>
      <c r="DH14" s="37">
        <v>0</v>
      </c>
      <c r="DI14" s="37">
        <v>0</v>
      </c>
      <c r="DJ14" s="37">
        <v>0</v>
      </c>
      <c r="DK14" s="37">
        <v>0</v>
      </c>
      <c r="DL14" s="37">
        <v>0</v>
      </c>
      <c r="DM14" s="37">
        <v>0</v>
      </c>
      <c r="DN14" s="37">
        <v>0</v>
      </c>
      <c r="DO14" s="37">
        <v>22063768.440000001</v>
      </c>
      <c r="DP14" s="37">
        <v>2200</v>
      </c>
      <c r="DQ14" s="37">
        <v>4592318.26</v>
      </c>
      <c r="DR14" s="37">
        <v>1458797.25</v>
      </c>
      <c r="DS14" s="37">
        <v>2347330.9900000002</v>
      </c>
      <c r="DT14" s="37">
        <v>0</v>
      </c>
      <c r="DU14" s="37">
        <v>786190.02</v>
      </c>
      <c r="DV14" s="37">
        <v>1964050.65</v>
      </c>
      <c r="DW14" s="37">
        <v>1206387.94</v>
      </c>
      <c r="DX14" s="37">
        <v>0</v>
      </c>
      <c r="DY14" s="37">
        <v>9300</v>
      </c>
      <c r="DZ14" s="37">
        <v>76793.100000000006</v>
      </c>
      <c r="EA14" s="37">
        <v>503386.58</v>
      </c>
      <c r="EB14" s="37">
        <v>0</v>
      </c>
      <c r="EC14" s="37">
        <v>0</v>
      </c>
      <c r="ED14" s="37">
        <v>0</v>
      </c>
      <c r="EE14" s="37">
        <v>168183.03</v>
      </c>
      <c r="EF14" s="37">
        <v>189938.73</v>
      </c>
      <c r="EG14" s="37">
        <v>217142.23</v>
      </c>
      <c r="EH14" s="37">
        <v>1334174.18</v>
      </c>
      <c r="EI14" s="37">
        <v>1222757.3799999999</v>
      </c>
      <c r="EJ14" s="37">
        <v>0</v>
      </c>
      <c r="EK14" s="37">
        <v>76816.800000000003</v>
      </c>
      <c r="EL14" s="37">
        <v>34600</v>
      </c>
      <c r="EM14" s="37">
        <v>3465268</v>
      </c>
      <c r="EN14" s="37">
        <v>2228374</v>
      </c>
      <c r="EO14" s="37">
        <v>1236894</v>
      </c>
      <c r="EP14" s="37">
        <v>3215449.15</v>
      </c>
      <c r="EQ14" s="37">
        <v>6943170.2400000002</v>
      </c>
      <c r="ER14" s="37">
        <v>140057</v>
      </c>
      <c r="ES14" s="37">
        <v>7911068.8200000003</v>
      </c>
      <c r="ET14" s="37">
        <v>1174209.4099999999</v>
      </c>
      <c r="EU14" s="37">
        <v>6736859.4100000001</v>
      </c>
      <c r="EV14" s="37">
        <v>0</v>
      </c>
      <c r="EW14" s="37">
        <v>11727.45</v>
      </c>
      <c r="EX14" s="37">
        <v>6855997.7999999998</v>
      </c>
      <c r="EY14" s="37">
        <v>3701.16</v>
      </c>
      <c r="EZ14" s="37">
        <v>2407.98</v>
      </c>
      <c r="FA14" s="37">
        <v>0</v>
      </c>
      <c r="FB14" s="37">
        <v>311.8</v>
      </c>
      <c r="FC14" s="37">
        <v>981.38</v>
      </c>
      <c r="FD14" s="37">
        <v>2473.5</v>
      </c>
      <c r="FE14" s="37">
        <v>1178.48</v>
      </c>
      <c r="FF14" s="37">
        <v>0</v>
      </c>
      <c r="FG14" s="37">
        <v>309.44</v>
      </c>
      <c r="FH14" s="37">
        <v>985.58</v>
      </c>
      <c r="FI14" s="37">
        <v>2473.5</v>
      </c>
      <c r="FJ14" s="37">
        <v>1178.48</v>
      </c>
      <c r="FK14" s="37">
        <v>0</v>
      </c>
      <c r="FL14" s="37">
        <v>309.44</v>
      </c>
      <c r="FM14" s="37">
        <v>985.58</v>
      </c>
      <c r="FN14" s="37">
        <v>0</v>
      </c>
      <c r="FO14" s="37">
        <v>0</v>
      </c>
      <c r="FP14" s="37">
        <v>0</v>
      </c>
      <c r="FQ14" s="37">
        <v>0</v>
      </c>
      <c r="FR14" s="37">
        <v>0</v>
      </c>
      <c r="FS14" s="37">
        <v>0</v>
      </c>
      <c r="FT14" s="37">
        <v>0</v>
      </c>
      <c r="FU14" s="37">
        <v>0</v>
      </c>
      <c r="FV14" s="37">
        <v>0</v>
      </c>
      <c r="FW14" s="37">
        <v>0</v>
      </c>
      <c r="FX14" s="37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7">
        <v>0</v>
      </c>
      <c r="GF14" s="37">
        <v>0</v>
      </c>
      <c r="GG14" s="37">
        <v>0</v>
      </c>
      <c r="GH14" s="37">
        <v>0</v>
      </c>
      <c r="GI14" s="37" t="s">
        <v>205</v>
      </c>
      <c r="GJ14" s="37" t="s">
        <v>205</v>
      </c>
      <c r="GK14" s="37">
        <v>0</v>
      </c>
      <c r="GL14" s="37">
        <v>0</v>
      </c>
      <c r="GM14" s="37" t="s">
        <v>205</v>
      </c>
      <c r="GN14" s="37" t="s">
        <v>205</v>
      </c>
      <c r="GO14" s="37" t="s">
        <v>205</v>
      </c>
      <c r="GP14" s="37" t="s">
        <v>205</v>
      </c>
    </row>
    <row r="15" spans="1:199" s="21" customFormat="1" ht="47.25" x14ac:dyDescent="0.25">
      <c r="A15" s="37" t="s">
        <v>207</v>
      </c>
      <c r="B15" s="10" t="s">
        <v>138</v>
      </c>
      <c r="C15" s="16" t="s">
        <v>150</v>
      </c>
      <c r="D15" s="10" t="s">
        <v>161</v>
      </c>
      <c r="E15" s="10" t="s">
        <v>162</v>
      </c>
      <c r="F15" s="10" t="s">
        <v>148</v>
      </c>
      <c r="G15" s="10" t="s">
        <v>151</v>
      </c>
      <c r="H15" s="10">
        <v>1982</v>
      </c>
      <c r="I15" s="10">
        <v>1983</v>
      </c>
      <c r="J15" s="10" t="s">
        <v>163</v>
      </c>
      <c r="K15" s="10">
        <v>6132267</v>
      </c>
      <c r="L15" s="10">
        <v>0</v>
      </c>
      <c r="M15" s="10">
        <v>0</v>
      </c>
      <c r="N15" s="37">
        <v>2021</v>
      </c>
      <c r="O15" s="40">
        <v>44501</v>
      </c>
      <c r="P15" s="37" t="s">
        <v>145</v>
      </c>
      <c r="Q15" s="37">
        <v>0</v>
      </c>
      <c r="R15" s="37">
        <v>0</v>
      </c>
      <c r="S15" s="10" t="s">
        <v>164</v>
      </c>
      <c r="T15" s="37">
        <v>188</v>
      </c>
      <c r="U15" s="37">
        <v>72</v>
      </c>
      <c r="V15" s="37">
        <v>0</v>
      </c>
      <c r="W15" s="37" t="s">
        <v>145</v>
      </c>
      <c r="X15" s="37" t="s">
        <v>145</v>
      </c>
      <c r="Y15" s="37">
        <v>0</v>
      </c>
      <c r="Z15" s="37" t="s">
        <v>147</v>
      </c>
      <c r="AA15" s="37" t="s">
        <v>149</v>
      </c>
      <c r="AB15" s="37">
        <v>2</v>
      </c>
      <c r="AC15" s="37" t="s">
        <v>145</v>
      </c>
      <c r="AD15" s="37">
        <v>0</v>
      </c>
      <c r="AE15" s="37">
        <v>0</v>
      </c>
      <c r="AF15" s="37">
        <v>3</v>
      </c>
      <c r="AG15" s="37">
        <v>60</v>
      </c>
      <c r="AH15" s="37">
        <v>0</v>
      </c>
      <c r="AI15" s="37">
        <v>0</v>
      </c>
      <c r="AJ15" s="37">
        <v>0</v>
      </c>
      <c r="AK15" s="37">
        <v>0</v>
      </c>
      <c r="AL15" s="37">
        <v>1</v>
      </c>
      <c r="AM15" s="37">
        <v>20</v>
      </c>
      <c r="AN15" s="37">
        <v>0</v>
      </c>
      <c r="AO15" s="37">
        <v>0</v>
      </c>
      <c r="AP15" s="37" t="s">
        <v>149</v>
      </c>
      <c r="AQ15" s="37" t="s">
        <v>149</v>
      </c>
      <c r="AR15" s="37">
        <v>3634</v>
      </c>
      <c r="AS15" s="37">
        <v>1357</v>
      </c>
      <c r="AT15" s="37">
        <v>1357</v>
      </c>
      <c r="AU15" s="37">
        <v>560</v>
      </c>
      <c r="AV15" s="37">
        <v>0</v>
      </c>
      <c r="AW15" s="37">
        <v>0</v>
      </c>
      <c r="AX15" s="37">
        <v>0</v>
      </c>
      <c r="AY15" s="37">
        <v>0</v>
      </c>
      <c r="AZ15" s="37">
        <v>0</v>
      </c>
      <c r="BA15" s="37">
        <v>0</v>
      </c>
      <c r="BB15" s="37">
        <v>0</v>
      </c>
      <c r="BC15" s="37">
        <v>0</v>
      </c>
      <c r="BD15" s="37">
        <v>183</v>
      </c>
      <c r="BE15" s="37">
        <v>107</v>
      </c>
      <c r="BF15" s="37">
        <v>107</v>
      </c>
      <c r="BG15" s="37">
        <v>107</v>
      </c>
      <c r="BH15" s="37">
        <v>0</v>
      </c>
      <c r="BI15" s="37">
        <v>0</v>
      </c>
      <c r="BJ15" s="37">
        <v>0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76</v>
      </c>
      <c r="BW15" s="37">
        <v>76</v>
      </c>
      <c r="BX15" s="37">
        <v>76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0</v>
      </c>
      <c r="CJ15" s="37">
        <v>0</v>
      </c>
      <c r="CK15" s="37">
        <v>0</v>
      </c>
      <c r="CL15" s="37">
        <v>0</v>
      </c>
      <c r="CM15" s="37">
        <v>15</v>
      </c>
      <c r="CN15" s="37">
        <v>19</v>
      </c>
      <c r="CO15" s="37">
        <v>0</v>
      </c>
      <c r="CP15" s="37">
        <v>0</v>
      </c>
      <c r="CQ15" s="37">
        <v>0</v>
      </c>
      <c r="CR15" s="37">
        <v>0</v>
      </c>
      <c r="CS15" s="37">
        <v>0</v>
      </c>
      <c r="CT15" s="37">
        <v>0</v>
      </c>
      <c r="CU15" s="37">
        <v>0</v>
      </c>
      <c r="CV15" s="37">
        <v>0</v>
      </c>
      <c r="CW15" s="37">
        <v>1</v>
      </c>
      <c r="CX15" s="37">
        <v>1</v>
      </c>
      <c r="CY15" s="37">
        <v>0</v>
      </c>
      <c r="CZ15" s="37">
        <v>0</v>
      </c>
      <c r="DA15" s="37">
        <v>0</v>
      </c>
      <c r="DB15" s="37">
        <v>0</v>
      </c>
      <c r="DC15" s="37">
        <v>1</v>
      </c>
      <c r="DD15" s="37">
        <v>1</v>
      </c>
      <c r="DE15" s="37">
        <v>0</v>
      </c>
      <c r="DF15" s="37">
        <v>0</v>
      </c>
      <c r="DG15" s="37">
        <v>0</v>
      </c>
      <c r="DH15" s="37">
        <v>0</v>
      </c>
      <c r="DI15" s="37">
        <v>0</v>
      </c>
      <c r="DJ15" s="37">
        <v>0</v>
      </c>
      <c r="DK15" s="37">
        <v>0</v>
      </c>
      <c r="DL15" s="37">
        <v>0</v>
      </c>
      <c r="DM15" s="37">
        <v>0</v>
      </c>
      <c r="DN15" s="37">
        <v>0</v>
      </c>
      <c r="DO15" s="37">
        <v>8312912.3799999999</v>
      </c>
      <c r="DP15" s="37">
        <v>2200</v>
      </c>
      <c r="DQ15" s="37">
        <v>2141752.4500000002</v>
      </c>
      <c r="DR15" s="37">
        <v>360860.22</v>
      </c>
      <c r="DS15" s="37">
        <v>1505951.82</v>
      </c>
      <c r="DT15" s="37">
        <v>0</v>
      </c>
      <c r="DU15" s="37">
        <v>274940.40999999997</v>
      </c>
      <c r="DV15" s="37">
        <v>402994.01</v>
      </c>
      <c r="DW15" s="37">
        <v>101301.41</v>
      </c>
      <c r="DX15" s="37">
        <v>0</v>
      </c>
      <c r="DY15" s="37">
        <v>0</v>
      </c>
      <c r="DZ15" s="37">
        <v>25858</v>
      </c>
      <c r="EA15" s="37">
        <v>68968</v>
      </c>
      <c r="EB15" s="37">
        <v>0</v>
      </c>
      <c r="EC15" s="37">
        <v>0</v>
      </c>
      <c r="ED15" s="37">
        <v>0</v>
      </c>
      <c r="EE15" s="37">
        <v>206866.6</v>
      </c>
      <c r="EF15" s="37">
        <v>159000.26</v>
      </c>
      <c r="EG15" s="37">
        <v>597857.19999999995</v>
      </c>
      <c r="EH15" s="37">
        <v>675176.25</v>
      </c>
      <c r="EI15" s="37">
        <v>582495.25</v>
      </c>
      <c r="EJ15" s="37">
        <v>0</v>
      </c>
      <c r="EK15" s="37">
        <v>58081</v>
      </c>
      <c r="EL15" s="37">
        <v>34600</v>
      </c>
      <c r="EM15" s="37">
        <v>111142</v>
      </c>
      <c r="EN15" s="37">
        <v>84549</v>
      </c>
      <c r="EO15" s="37">
        <v>26593</v>
      </c>
      <c r="EP15" s="37">
        <v>4219690.21</v>
      </c>
      <c r="EQ15" s="37" t="s">
        <v>205</v>
      </c>
      <c r="ER15" s="37">
        <v>3100</v>
      </c>
      <c r="ES15" s="37">
        <v>3030462.64</v>
      </c>
      <c r="ET15" s="37">
        <v>169705.9</v>
      </c>
      <c r="EU15" s="37">
        <v>2860756.74</v>
      </c>
      <c r="EV15" s="37">
        <v>0</v>
      </c>
      <c r="EW15" s="37">
        <v>0</v>
      </c>
      <c r="EX15" s="37">
        <v>0</v>
      </c>
      <c r="EY15" s="37">
        <v>2909.13</v>
      </c>
      <c r="EZ15" s="37">
        <v>2143.9</v>
      </c>
      <c r="FA15" s="37">
        <v>0</v>
      </c>
      <c r="FB15" s="37">
        <v>118</v>
      </c>
      <c r="FC15" s="37">
        <v>647.23</v>
      </c>
      <c r="FD15" s="37">
        <v>1701.38</v>
      </c>
      <c r="FE15" s="37">
        <v>1171.95</v>
      </c>
      <c r="FF15" s="37">
        <v>0</v>
      </c>
      <c r="FG15" s="37">
        <v>118</v>
      </c>
      <c r="FH15" s="37">
        <v>511.43</v>
      </c>
      <c r="FI15" s="37">
        <v>1701.38</v>
      </c>
      <c r="FJ15" s="37">
        <v>1071.95</v>
      </c>
      <c r="FK15" s="37">
        <v>0</v>
      </c>
      <c r="FL15" s="37">
        <v>118</v>
      </c>
      <c r="FM15" s="37">
        <v>511.43</v>
      </c>
      <c r="FN15" s="37">
        <v>0</v>
      </c>
      <c r="FO15" s="37">
        <v>0</v>
      </c>
      <c r="FP15" s="37">
        <v>0</v>
      </c>
      <c r="FQ15" s="37">
        <v>0</v>
      </c>
      <c r="FR15" s="37">
        <v>0</v>
      </c>
      <c r="FS15" s="37">
        <v>0</v>
      </c>
      <c r="FT15" s="37">
        <v>0</v>
      </c>
      <c r="FU15" s="37">
        <v>0</v>
      </c>
      <c r="FV15" s="37">
        <v>0</v>
      </c>
      <c r="FW15" s="37">
        <v>0</v>
      </c>
      <c r="FX15" s="37">
        <v>0</v>
      </c>
      <c r="FY15" s="37">
        <v>0</v>
      </c>
      <c r="FZ15" s="37">
        <v>0</v>
      </c>
      <c r="GA15" s="37">
        <v>0</v>
      </c>
      <c r="GB15" s="37">
        <v>0</v>
      </c>
      <c r="GC15" s="37">
        <v>0</v>
      </c>
      <c r="GD15" s="37">
        <v>0</v>
      </c>
      <c r="GE15" s="37">
        <v>0</v>
      </c>
      <c r="GF15" s="37">
        <v>0</v>
      </c>
      <c r="GG15" s="37">
        <v>0</v>
      </c>
      <c r="GH15" s="37">
        <v>0</v>
      </c>
      <c r="GI15" s="37" t="s">
        <v>205</v>
      </c>
      <c r="GJ15" s="37" t="s">
        <v>205</v>
      </c>
      <c r="GK15" s="37">
        <v>0</v>
      </c>
      <c r="GL15" s="37">
        <v>0</v>
      </c>
      <c r="GM15" s="37" t="s">
        <v>205</v>
      </c>
      <c r="GN15" s="37" t="s">
        <v>205</v>
      </c>
      <c r="GO15" s="37" t="s">
        <v>205</v>
      </c>
      <c r="GP15" s="37" t="s">
        <v>205</v>
      </c>
    </row>
  </sheetData>
  <mergeCells count="13">
    <mergeCell ref="GI1:GQ1"/>
    <mergeCell ref="GC8:GD8"/>
    <mergeCell ref="GC1:GH1"/>
    <mergeCell ref="DO1:EX1"/>
    <mergeCell ref="EY1:GB1"/>
    <mergeCell ref="CW1:DN1"/>
    <mergeCell ref="AV8:AY8"/>
    <mergeCell ref="CE8:CL8"/>
    <mergeCell ref="A1:W1"/>
    <mergeCell ref="X1:AB1"/>
    <mergeCell ref="AC1:AQ1"/>
    <mergeCell ref="AR1:BC1"/>
    <mergeCell ref="BD1:CV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JQ6"/>
  <sheetViews>
    <sheetView tabSelected="1" zoomScale="60" zoomScaleNormal="60" zoomScaleSheetLayoutView="100" workbookViewId="0">
      <selection activeCell="C18" sqref="C18"/>
    </sheetView>
  </sheetViews>
  <sheetFormatPr defaultColWidth="36.28515625" defaultRowHeight="15" x14ac:dyDescent="0.25"/>
  <cols>
    <col min="2" max="2" width="20.7109375" bestFit="1" customWidth="1"/>
    <col min="3" max="3" width="22.42578125" customWidth="1"/>
    <col min="6" max="6" width="24" customWidth="1"/>
    <col min="7" max="7" width="20.140625" customWidth="1"/>
    <col min="22" max="22" width="36.28515625" style="75"/>
    <col min="202" max="202" width="41.42578125" customWidth="1"/>
  </cols>
  <sheetData>
    <row r="1" spans="1:277" ht="185.25" x14ac:dyDescent="0.25">
      <c r="A1" s="22" t="s">
        <v>9</v>
      </c>
      <c r="B1" s="22" t="s">
        <v>10</v>
      </c>
      <c r="C1" s="22" t="s">
        <v>226</v>
      </c>
      <c r="D1" s="22" t="s">
        <v>227</v>
      </c>
      <c r="E1" s="67" t="s">
        <v>208</v>
      </c>
      <c r="F1" s="67" t="s">
        <v>228</v>
      </c>
      <c r="G1" s="67" t="s">
        <v>229</v>
      </c>
      <c r="H1" s="67" t="s">
        <v>230</v>
      </c>
      <c r="I1" s="67" t="s">
        <v>231</v>
      </c>
      <c r="J1" s="67" t="s">
        <v>11</v>
      </c>
      <c r="K1" s="67" t="s">
        <v>12</v>
      </c>
      <c r="L1" s="67" t="s">
        <v>13</v>
      </c>
      <c r="M1" s="67" t="s">
        <v>14</v>
      </c>
      <c r="N1" s="67" t="s">
        <v>15</v>
      </c>
      <c r="O1" s="67" t="s">
        <v>16</v>
      </c>
      <c r="P1" s="67" t="s">
        <v>232</v>
      </c>
      <c r="Q1" s="106" t="s">
        <v>217</v>
      </c>
      <c r="R1" s="74" t="s">
        <v>18</v>
      </c>
      <c r="S1" s="74" t="s">
        <v>19</v>
      </c>
      <c r="T1" s="68" t="s">
        <v>225</v>
      </c>
      <c r="U1" s="68" t="s">
        <v>233</v>
      </c>
      <c r="V1" s="68" t="s">
        <v>234</v>
      </c>
      <c r="W1" s="67" t="s">
        <v>22</v>
      </c>
      <c r="X1" s="67" t="s">
        <v>23</v>
      </c>
      <c r="Y1" s="67" t="s">
        <v>24</v>
      </c>
      <c r="Z1" s="67" t="s">
        <v>25</v>
      </c>
      <c r="AA1" s="63" t="s">
        <v>26</v>
      </c>
      <c r="AB1" s="76" t="s">
        <v>27</v>
      </c>
      <c r="AC1" s="68" t="s">
        <v>28</v>
      </c>
      <c r="AD1" s="69" t="s">
        <v>29</v>
      </c>
      <c r="AE1" s="22" t="s">
        <v>30</v>
      </c>
      <c r="AF1" s="69" t="s">
        <v>31</v>
      </c>
      <c r="AG1" s="68" t="s">
        <v>32</v>
      </c>
      <c r="AH1" s="69" t="s">
        <v>33</v>
      </c>
      <c r="AI1" s="63" t="s">
        <v>34</v>
      </c>
      <c r="AJ1" s="69" t="s">
        <v>35</v>
      </c>
      <c r="AK1" s="67" t="s">
        <v>235</v>
      </c>
      <c r="AL1" s="85" t="s">
        <v>279</v>
      </c>
      <c r="AM1" s="68" t="s">
        <v>236</v>
      </c>
      <c r="AN1" s="85" t="s">
        <v>279</v>
      </c>
      <c r="AO1" s="68" t="s">
        <v>237</v>
      </c>
      <c r="AP1" s="85" t="s">
        <v>279</v>
      </c>
      <c r="AQ1" s="63" t="s">
        <v>36</v>
      </c>
      <c r="AR1" s="67" t="s">
        <v>238</v>
      </c>
      <c r="AS1" s="68" t="s">
        <v>236</v>
      </c>
      <c r="AT1" s="68" t="s">
        <v>239</v>
      </c>
      <c r="AU1" s="63" t="s">
        <v>38</v>
      </c>
      <c r="AV1" s="67" t="s">
        <v>240</v>
      </c>
      <c r="AW1" s="68" t="s">
        <v>236</v>
      </c>
      <c r="AX1" s="68" t="s">
        <v>239</v>
      </c>
      <c r="AY1" s="63" t="s">
        <v>40</v>
      </c>
      <c r="AZ1" s="67" t="s">
        <v>241</v>
      </c>
      <c r="BA1" s="68" t="s">
        <v>236</v>
      </c>
      <c r="BB1" s="68" t="s">
        <v>239</v>
      </c>
      <c r="BC1" s="63" t="s">
        <v>42</v>
      </c>
      <c r="BD1" s="67" t="s">
        <v>242</v>
      </c>
      <c r="BE1" s="68" t="s">
        <v>236</v>
      </c>
      <c r="BF1" s="68" t="s">
        <v>239</v>
      </c>
      <c r="BG1" s="63" t="s">
        <v>44</v>
      </c>
      <c r="BH1" s="67" t="s">
        <v>243</v>
      </c>
      <c r="BI1" s="68" t="s">
        <v>236</v>
      </c>
      <c r="BJ1" s="68" t="s">
        <v>239</v>
      </c>
      <c r="BK1" s="63" t="s">
        <v>46</v>
      </c>
      <c r="BL1" s="67" t="s">
        <v>244</v>
      </c>
      <c r="BM1" s="68" t="s">
        <v>236</v>
      </c>
      <c r="BN1" s="68" t="s">
        <v>239</v>
      </c>
      <c r="BO1" s="66" t="s">
        <v>48</v>
      </c>
      <c r="BP1" s="63" t="s">
        <v>49</v>
      </c>
      <c r="BQ1" s="67" t="s">
        <v>50</v>
      </c>
      <c r="BR1" s="85" t="s">
        <v>279</v>
      </c>
      <c r="BS1" s="67" t="s">
        <v>245</v>
      </c>
      <c r="BT1" s="85" t="s">
        <v>279</v>
      </c>
      <c r="BU1" s="67" t="s">
        <v>235</v>
      </c>
      <c r="BV1" s="67" t="s">
        <v>246</v>
      </c>
      <c r="BW1" s="67" t="s">
        <v>51</v>
      </c>
      <c r="BX1" s="85" t="s">
        <v>279</v>
      </c>
      <c r="BY1" s="67" t="s">
        <v>52</v>
      </c>
      <c r="BZ1" s="68" t="s">
        <v>53</v>
      </c>
      <c r="CA1" s="68" t="s">
        <v>54</v>
      </c>
      <c r="CB1" s="67" t="s">
        <v>55</v>
      </c>
      <c r="CC1" s="68" t="s">
        <v>53</v>
      </c>
      <c r="CD1" s="68" t="s">
        <v>54</v>
      </c>
      <c r="CE1" s="67" t="s">
        <v>56</v>
      </c>
      <c r="CF1" s="85" t="s">
        <v>279</v>
      </c>
      <c r="CG1" s="68" t="s">
        <v>57</v>
      </c>
      <c r="CH1" s="68" t="s">
        <v>58</v>
      </c>
      <c r="CI1" s="68" t="s">
        <v>247</v>
      </c>
      <c r="CJ1" s="67" t="s">
        <v>248</v>
      </c>
      <c r="CK1" s="68" t="s">
        <v>249</v>
      </c>
      <c r="CL1" s="68" t="s">
        <v>250</v>
      </c>
      <c r="CM1" s="63" t="s">
        <v>251</v>
      </c>
      <c r="CN1" s="85" t="s">
        <v>279</v>
      </c>
      <c r="CO1" s="63" t="s">
        <v>252</v>
      </c>
      <c r="CP1" s="68" t="s">
        <v>253</v>
      </c>
      <c r="CQ1" s="68" t="s">
        <v>254</v>
      </c>
      <c r="CR1" s="63" t="s">
        <v>255</v>
      </c>
      <c r="CS1" s="85" t="s">
        <v>279</v>
      </c>
      <c r="CT1" s="63" t="s">
        <v>256</v>
      </c>
      <c r="CU1" s="68" t="s">
        <v>257</v>
      </c>
      <c r="CV1" s="68" t="s">
        <v>254</v>
      </c>
      <c r="CW1" s="63" t="s">
        <v>258</v>
      </c>
      <c r="CX1" s="85" t="s">
        <v>279</v>
      </c>
      <c r="CY1" s="63" t="s">
        <v>256</v>
      </c>
      <c r="CZ1" s="68" t="s">
        <v>253</v>
      </c>
      <c r="DA1" s="68" t="s">
        <v>254</v>
      </c>
      <c r="DB1" s="63" t="s">
        <v>259</v>
      </c>
      <c r="DC1" s="85" t="s">
        <v>279</v>
      </c>
      <c r="DD1" s="63" t="s">
        <v>256</v>
      </c>
      <c r="DE1" s="68" t="s">
        <v>253</v>
      </c>
      <c r="DF1" s="68" t="s">
        <v>254</v>
      </c>
      <c r="DG1" s="63" t="s">
        <v>60</v>
      </c>
      <c r="DH1" s="85" t="s">
        <v>282</v>
      </c>
      <c r="DI1" s="63" t="s">
        <v>61</v>
      </c>
      <c r="DJ1" s="63" t="s">
        <v>62</v>
      </c>
      <c r="DK1" s="63" t="s">
        <v>63</v>
      </c>
      <c r="DL1" s="63" t="s">
        <v>64</v>
      </c>
      <c r="DM1" s="63" t="s">
        <v>65</v>
      </c>
      <c r="DN1" s="63" t="s">
        <v>66</v>
      </c>
      <c r="DO1" s="63" t="s">
        <v>63</v>
      </c>
      <c r="DP1" s="63" t="s">
        <v>64</v>
      </c>
      <c r="DQ1" s="63" t="s">
        <v>65</v>
      </c>
      <c r="DR1" s="63" t="s">
        <v>67</v>
      </c>
      <c r="DS1" s="63" t="s">
        <v>63</v>
      </c>
      <c r="DT1" s="63" t="s">
        <v>64</v>
      </c>
      <c r="DU1" s="63" t="s">
        <v>65</v>
      </c>
      <c r="DV1" s="63" t="s">
        <v>68</v>
      </c>
      <c r="DW1" s="63" t="s">
        <v>63</v>
      </c>
      <c r="DX1" s="63" t="s">
        <v>64</v>
      </c>
      <c r="DY1" s="63" t="s">
        <v>65</v>
      </c>
      <c r="DZ1" s="63" t="s">
        <v>260</v>
      </c>
      <c r="EA1" s="63" t="s">
        <v>261</v>
      </c>
      <c r="EB1" s="63" t="s">
        <v>262</v>
      </c>
      <c r="EC1" s="63" t="s">
        <v>263</v>
      </c>
      <c r="ED1" s="63" t="s">
        <v>264</v>
      </c>
      <c r="EE1" s="63" t="s">
        <v>261</v>
      </c>
      <c r="EF1" s="63" t="s">
        <v>262</v>
      </c>
      <c r="EG1" s="63" t="s">
        <v>263</v>
      </c>
      <c r="EH1" s="63" t="s">
        <v>69</v>
      </c>
      <c r="EI1" s="63" t="s">
        <v>62</v>
      </c>
      <c r="EJ1" s="63" t="s">
        <v>63</v>
      </c>
      <c r="EK1" s="63" t="s">
        <v>64</v>
      </c>
      <c r="EL1" s="63" t="s">
        <v>65</v>
      </c>
      <c r="EM1" s="63" t="s">
        <v>66</v>
      </c>
      <c r="EN1" s="63" t="s">
        <v>63</v>
      </c>
      <c r="EO1" s="63" t="s">
        <v>64</v>
      </c>
      <c r="EP1" s="63" t="s">
        <v>65</v>
      </c>
      <c r="EQ1" s="63" t="s">
        <v>67</v>
      </c>
      <c r="ER1" s="63" t="s">
        <v>63</v>
      </c>
      <c r="ES1" s="63" t="s">
        <v>64</v>
      </c>
      <c r="ET1" s="63" t="s">
        <v>65</v>
      </c>
      <c r="EU1" s="63" t="s">
        <v>68</v>
      </c>
      <c r="EV1" s="63" t="s">
        <v>63</v>
      </c>
      <c r="EW1" s="63" t="s">
        <v>64</v>
      </c>
      <c r="EX1" s="63" t="s">
        <v>65</v>
      </c>
      <c r="EY1" s="63" t="s">
        <v>265</v>
      </c>
      <c r="EZ1" s="63" t="s">
        <v>266</v>
      </c>
      <c r="FA1" s="63" t="s">
        <v>267</v>
      </c>
      <c r="FB1" s="63" t="s">
        <v>263</v>
      </c>
      <c r="FC1" s="63" t="s">
        <v>264</v>
      </c>
      <c r="FD1" s="63" t="s">
        <v>261</v>
      </c>
      <c r="FE1" s="63" t="s">
        <v>262</v>
      </c>
      <c r="FF1" s="63" t="s">
        <v>263</v>
      </c>
      <c r="FG1" s="63" t="s">
        <v>71</v>
      </c>
      <c r="FH1" s="63" t="s">
        <v>70</v>
      </c>
      <c r="FI1" s="69" t="s">
        <v>72</v>
      </c>
      <c r="FJ1" s="63" t="s">
        <v>73</v>
      </c>
      <c r="FK1" s="63" t="s">
        <v>74</v>
      </c>
      <c r="FL1" s="63" t="s">
        <v>75</v>
      </c>
      <c r="FM1" s="63" t="s">
        <v>76</v>
      </c>
      <c r="FN1" s="63" t="s">
        <v>77</v>
      </c>
      <c r="FO1" s="69" t="s">
        <v>78</v>
      </c>
      <c r="FP1" s="63" t="s">
        <v>79</v>
      </c>
      <c r="FQ1" s="69" t="s">
        <v>80</v>
      </c>
      <c r="FR1" s="69" t="s">
        <v>63</v>
      </c>
      <c r="FS1" s="69" t="s">
        <v>64</v>
      </c>
      <c r="FT1" s="69" t="s">
        <v>81</v>
      </c>
      <c r="FU1" s="69" t="s">
        <v>63</v>
      </c>
      <c r="FV1" s="69" t="s">
        <v>64</v>
      </c>
      <c r="FW1" s="69" t="s">
        <v>82</v>
      </c>
      <c r="FX1" s="69" t="s">
        <v>63</v>
      </c>
      <c r="FY1" s="69" t="s">
        <v>64</v>
      </c>
      <c r="FZ1" s="69" t="s">
        <v>83</v>
      </c>
      <c r="GA1" s="69" t="s">
        <v>63</v>
      </c>
      <c r="GB1" s="69" t="s">
        <v>64</v>
      </c>
      <c r="GC1" s="69" t="s">
        <v>84</v>
      </c>
      <c r="GD1" s="69" t="s">
        <v>63</v>
      </c>
      <c r="GE1" s="69" t="s">
        <v>64</v>
      </c>
      <c r="GF1" s="69" t="s">
        <v>85</v>
      </c>
      <c r="GG1" s="69" t="s">
        <v>63</v>
      </c>
      <c r="GH1" s="69" t="s">
        <v>64</v>
      </c>
      <c r="GI1" s="61" t="s">
        <v>86</v>
      </c>
      <c r="GJ1" s="85" t="s">
        <v>279</v>
      </c>
      <c r="GK1" s="61" t="s">
        <v>87</v>
      </c>
      <c r="GL1" s="61" t="s">
        <v>88</v>
      </c>
      <c r="GM1" s="61" t="s">
        <v>89</v>
      </c>
      <c r="GN1" s="61" t="s">
        <v>90</v>
      </c>
      <c r="GO1" s="61" t="s">
        <v>91</v>
      </c>
      <c r="GP1" s="61" t="s">
        <v>92</v>
      </c>
      <c r="GQ1" s="61" t="s">
        <v>93</v>
      </c>
      <c r="GR1" s="61" t="s">
        <v>94</v>
      </c>
      <c r="GS1" s="61" t="s">
        <v>95</v>
      </c>
      <c r="GT1" s="61" t="s">
        <v>96</v>
      </c>
      <c r="GU1" s="61" t="s">
        <v>97</v>
      </c>
      <c r="GV1" s="61" t="s">
        <v>98</v>
      </c>
      <c r="GW1" s="61" t="s">
        <v>99</v>
      </c>
      <c r="GX1" s="61" t="s">
        <v>100</v>
      </c>
      <c r="GY1" s="61" t="s">
        <v>101</v>
      </c>
      <c r="GZ1" s="61" t="s">
        <v>102</v>
      </c>
      <c r="HA1" s="61" t="s">
        <v>103</v>
      </c>
      <c r="HB1" s="61" t="s">
        <v>104</v>
      </c>
      <c r="HC1" s="61" t="s">
        <v>105</v>
      </c>
      <c r="HD1" s="61" t="s">
        <v>106</v>
      </c>
      <c r="HE1" s="61" t="s">
        <v>107</v>
      </c>
      <c r="HF1" s="61" t="s">
        <v>108</v>
      </c>
      <c r="HG1" s="61" t="s">
        <v>102</v>
      </c>
      <c r="HH1" s="61" t="s">
        <v>109</v>
      </c>
      <c r="HI1" s="61" t="s">
        <v>110</v>
      </c>
      <c r="HJ1" s="61" t="s">
        <v>111</v>
      </c>
      <c r="HK1" s="61" t="s">
        <v>112</v>
      </c>
      <c r="HL1" s="68" t="s">
        <v>113</v>
      </c>
      <c r="HM1" s="61" t="s">
        <v>114</v>
      </c>
      <c r="HN1" s="74" t="s">
        <v>115</v>
      </c>
      <c r="HO1" s="85" t="s">
        <v>279</v>
      </c>
      <c r="HP1" s="74" t="s">
        <v>116</v>
      </c>
      <c r="HQ1" s="74" t="s">
        <v>117</v>
      </c>
      <c r="HR1" s="74" t="s">
        <v>118</v>
      </c>
      <c r="HS1" s="72" t="s">
        <v>119</v>
      </c>
      <c r="HT1" s="74" t="s">
        <v>120</v>
      </c>
      <c r="HU1" s="64" t="s">
        <v>121</v>
      </c>
      <c r="HV1" s="64" t="s">
        <v>122</v>
      </c>
      <c r="HW1" s="64" t="s">
        <v>123</v>
      </c>
      <c r="HX1" s="64" t="s">
        <v>124</v>
      </c>
      <c r="HY1" s="64" t="s">
        <v>125</v>
      </c>
      <c r="HZ1" s="64" t="s">
        <v>126</v>
      </c>
      <c r="IA1" s="64" t="s">
        <v>122</v>
      </c>
      <c r="IB1" s="64" t="s">
        <v>123</v>
      </c>
      <c r="IC1" s="64" t="s">
        <v>127</v>
      </c>
      <c r="ID1" s="64" t="s">
        <v>125</v>
      </c>
      <c r="IE1" s="64" t="s">
        <v>128</v>
      </c>
      <c r="IF1" s="64" t="s">
        <v>122</v>
      </c>
      <c r="IG1" s="64" t="s">
        <v>123</v>
      </c>
      <c r="IH1" s="64" t="s">
        <v>127</v>
      </c>
      <c r="II1" s="64" t="s">
        <v>125</v>
      </c>
      <c r="IJ1" s="64" t="s">
        <v>129</v>
      </c>
      <c r="IK1" s="64" t="s">
        <v>122</v>
      </c>
      <c r="IL1" s="64" t="s">
        <v>123</v>
      </c>
      <c r="IM1" s="64" t="s">
        <v>127</v>
      </c>
      <c r="IN1" s="64" t="s">
        <v>125</v>
      </c>
      <c r="IO1" s="64" t="s">
        <v>130</v>
      </c>
      <c r="IP1" s="64" t="s">
        <v>122</v>
      </c>
      <c r="IQ1" s="64" t="s">
        <v>123</v>
      </c>
      <c r="IR1" s="64" t="s">
        <v>127</v>
      </c>
      <c r="IS1" s="64" t="s">
        <v>125</v>
      </c>
      <c r="IT1" s="65" t="s">
        <v>166</v>
      </c>
      <c r="IU1" s="65" t="s">
        <v>122</v>
      </c>
      <c r="IV1" s="65" t="s">
        <v>123</v>
      </c>
      <c r="IW1" s="65" t="s">
        <v>127</v>
      </c>
      <c r="IX1" s="65" t="s">
        <v>125</v>
      </c>
      <c r="IY1" s="63" t="s">
        <v>131</v>
      </c>
      <c r="IZ1" s="63" t="s">
        <v>132</v>
      </c>
      <c r="JA1" s="84" t="s">
        <v>133</v>
      </c>
      <c r="JB1" s="83" t="s">
        <v>134</v>
      </c>
      <c r="JC1" s="64" t="s">
        <v>135</v>
      </c>
      <c r="JD1" s="64" t="s">
        <v>136</v>
      </c>
      <c r="JE1" s="70" t="s">
        <v>177</v>
      </c>
      <c r="JF1" s="70" t="s">
        <v>178</v>
      </c>
      <c r="JG1" s="71" t="s">
        <v>169</v>
      </c>
      <c r="JH1" s="71" t="s">
        <v>170</v>
      </c>
      <c r="JI1" s="70" t="s">
        <v>179</v>
      </c>
      <c r="JJ1" s="80" t="s">
        <v>268</v>
      </c>
      <c r="JK1" s="70" t="s">
        <v>269</v>
      </c>
      <c r="JL1" s="70" t="s">
        <v>223</v>
      </c>
      <c r="JM1" s="70" t="s">
        <v>270</v>
      </c>
      <c r="JN1" s="70" t="s">
        <v>271</v>
      </c>
      <c r="JO1" s="82" t="s">
        <v>273</v>
      </c>
      <c r="JP1" s="82" t="s">
        <v>272</v>
      </c>
      <c r="JQ1" s="82" t="s">
        <v>180</v>
      </c>
    </row>
    <row r="2" spans="1:277" x14ac:dyDescent="0.25">
      <c r="A2" s="22">
        <v>1</v>
      </c>
      <c r="B2" s="22">
        <v>2</v>
      </c>
      <c r="C2" s="22"/>
      <c r="D2" s="22"/>
      <c r="E2" s="22">
        <v>3</v>
      </c>
      <c r="F2" s="78"/>
      <c r="G2" s="78"/>
      <c r="H2" s="78"/>
      <c r="I2" s="78"/>
      <c r="J2" s="22">
        <v>4</v>
      </c>
      <c r="K2" s="22">
        <v>5</v>
      </c>
      <c r="L2" s="22">
        <v>6</v>
      </c>
      <c r="M2" s="22">
        <v>7</v>
      </c>
      <c r="N2" s="22">
        <v>8</v>
      </c>
      <c r="O2" s="22">
        <v>9</v>
      </c>
      <c r="P2" s="22">
        <v>10</v>
      </c>
      <c r="Q2" s="107">
        <v>11</v>
      </c>
      <c r="R2" s="74">
        <v>12</v>
      </c>
      <c r="S2" s="74">
        <v>13</v>
      </c>
      <c r="T2" s="22"/>
      <c r="U2" s="22">
        <v>14</v>
      </c>
      <c r="V2" s="22">
        <v>15</v>
      </c>
      <c r="W2" s="22">
        <v>16</v>
      </c>
      <c r="X2" s="78">
        <v>17</v>
      </c>
      <c r="Y2" s="78">
        <v>18</v>
      </c>
      <c r="Z2" s="22">
        <v>19</v>
      </c>
      <c r="AA2" s="22">
        <v>20</v>
      </c>
      <c r="AB2" s="76">
        <v>21</v>
      </c>
      <c r="AC2" s="22">
        <v>22</v>
      </c>
      <c r="AD2" s="22">
        <v>23</v>
      </c>
      <c r="AE2" s="22">
        <v>24</v>
      </c>
      <c r="AF2" s="22">
        <v>25</v>
      </c>
      <c r="AG2" s="22">
        <v>26</v>
      </c>
      <c r="AH2" s="22">
        <v>27</v>
      </c>
      <c r="AI2" s="22">
        <v>28</v>
      </c>
      <c r="AJ2" s="22">
        <v>29</v>
      </c>
      <c r="AK2" s="78"/>
      <c r="AL2" s="85"/>
      <c r="AM2" s="68"/>
      <c r="AN2" s="85"/>
      <c r="AO2" s="68"/>
      <c r="AP2" s="85"/>
      <c r="AQ2" s="22">
        <v>30</v>
      </c>
      <c r="AR2" s="22">
        <v>31</v>
      </c>
      <c r="AS2" s="68"/>
      <c r="AT2" s="68"/>
      <c r="AU2" s="22">
        <v>32</v>
      </c>
      <c r="AV2" s="22">
        <v>33</v>
      </c>
      <c r="AW2" s="68"/>
      <c r="AX2" s="68"/>
      <c r="AY2" s="22">
        <v>34</v>
      </c>
      <c r="AZ2" s="22">
        <v>35</v>
      </c>
      <c r="BA2" s="68"/>
      <c r="BB2" s="68"/>
      <c r="BC2" s="22">
        <v>36</v>
      </c>
      <c r="BD2" s="22">
        <v>37</v>
      </c>
      <c r="BE2" s="68"/>
      <c r="BF2" s="68"/>
      <c r="BG2" s="22">
        <v>38</v>
      </c>
      <c r="BH2" s="22">
        <v>39</v>
      </c>
      <c r="BI2" s="68"/>
      <c r="BJ2" s="68"/>
      <c r="BK2" s="22">
        <v>40</v>
      </c>
      <c r="BL2" s="22">
        <v>41</v>
      </c>
      <c r="BM2" s="68"/>
      <c r="BN2" s="68"/>
      <c r="BO2" s="22">
        <v>42</v>
      </c>
      <c r="BP2" s="22">
        <v>43</v>
      </c>
      <c r="BQ2" s="22">
        <v>44</v>
      </c>
      <c r="BR2" s="85"/>
      <c r="BS2" s="22"/>
      <c r="BT2" s="85"/>
      <c r="BU2" s="22"/>
      <c r="BV2" s="22"/>
      <c r="BW2" s="22">
        <v>45</v>
      </c>
      <c r="BX2" s="85"/>
      <c r="BY2" s="22">
        <v>46</v>
      </c>
      <c r="BZ2" s="22">
        <v>47</v>
      </c>
      <c r="CA2" s="22">
        <v>48</v>
      </c>
      <c r="CB2" s="67">
        <v>49</v>
      </c>
      <c r="CC2" s="22">
        <v>50</v>
      </c>
      <c r="CD2" s="22">
        <v>51</v>
      </c>
      <c r="CE2" s="67">
        <v>52</v>
      </c>
      <c r="CF2" s="85"/>
      <c r="CG2" s="22">
        <v>53</v>
      </c>
      <c r="CH2" s="22">
        <v>54</v>
      </c>
      <c r="CI2" s="22">
        <v>55</v>
      </c>
      <c r="CJ2" s="67"/>
      <c r="CK2" s="68"/>
      <c r="CL2" s="68"/>
      <c r="CM2" s="63"/>
      <c r="CN2" s="85"/>
      <c r="CO2" s="63"/>
      <c r="CP2" s="68"/>
      <c r="CQ2" s="68"/>
      <c r="CR2" s="63"/>
      <c r="CS2" s="85"/>
      <c r="CT2" s="63"/>
      <c r="CU2" s="68"/>
      <c r="CV2" s="68"/>
      <c r="CW2" s="63"/>
      <c r="CX2" s="78"/>
      <c r="CY2" s="63"/>
      <c r="CZ2" s="68"/>
      <c r="DA2" s="68"/>
      <c r="DB2" s="63"/>
      <c r="DC2" s="85"/>
      <c r="DD2" s="63"/>
      <c r="DE2" s="68"/>
      <c r="DF2" s="68"/>
      <c r="DG2" s="22">
        <v>56</v>
      </c>
      <c r="DH2" s="85"/>
      <c r="DI2" s="22">
        <v>57</v>
      </c>
      <c r="DJ2" s="22">
        <v>58</v>
      </c>
      <c r="DK2" s="22">
        <v>59</v>
      </c>
      <c r="DL2" s="22">
        <v>60</v>
      </c>
      <c r="DM2" s="22">
        <v>61</v>
      </c>
      <c r="DN2" s="22">
        <v>62</v>
      </c>
      <c r="DO2" s="22">
        <v>63</v>
      </c>
      <c r="DP2" s="22">
        <v>64</v>
      </c>
      <c r="DQ2" s="22">
        <v>65</v>
      </c>
      <c r="DR2" s="22">
        <v>66</v>
      </c>
      <c r="DS2" s="22">
        <v>67</v>
      </c>
      <c r="DT2" s="22">
        <v>68</v>
      </c>
      <c r="DU2" s="22">
        <v>69</v>
      </c>
      <c r="DV2" s="22">
        <v>70</v>
      </c>
      <c r="DW2" s="22">
        <v>71</v>
      </c>
      <c r="DX2" s="22">
        <v>72</v>
      </c>
      <c r="DY2" s="22">
        <v>73</v>
      </c>
      <c r="DZ2" s="22"/>
      <c r="EA2" s="22"/>
      <c r="EB2" s="22"/>
      <c r="EC2" s="22"/>
      <c r="ED2" s="22"/>
      <c r="EE2" s="22"/>
      <c r="EF2" s="22"/>
      <c r="EG2" s="22"/>
      <c r="EH2" s="22">
        <v>74</v>
      </c>
      <c r="EI2" s="22">
        <v>75</v>
      </c>
      <c r="EJ2" s="22">
        <v>76</v>
      </c>
      <c r="EK2" s="22">
        <v>77</v>
      </c>
      <c r="EL2" s="22">
        <v>78</v>
      </c>
      <c r="EM2" s="22">
        <v>79</v>
      </c>
      <c r="EN2" s="22">
        <v>80</v>
      </c>
      <c r="EO2" s="22">
        <v>81</v>
      </c>
      <c r="EP2" s="22">
        <v>82</v>
      </c>
      <c r="EQ2" s="22">
        <v>83</v>
      </c>
      <c r="ER2" s="22">
        <v>84</v>
      </c>
      <c r="ES2" s="22">
        <v>85</v>
      </c>
      <c r="ET2" s="22">
        <v>86</v>
      </c>
      <c r="EU2" s="22">
        <v>87</v>
      </c>
      <c r="EV2" s="22">
        <v>88</v>
      </c>
      <c r="EW2" s="22">
        <v>89</v>
      </c>
      <c r="EX2" s="22">
        <v>90</v>
      </c>
      <c r="EY2" s="22"/>
      <c r="EZ2" s="22"/>
      <c r="FA2" s="22"/>
      <c r="FB2" s="22"/>
      <c r="FC2" s="22"/>
      <c r="FD2" s="22"/>
      <c r="FE2" s="22"/>
      <c r="FF2" s="22"/>
      <c r="FG2" s="22">
        <v>91</v>
      </c>
      <c r="FH2" s="22">
        <v>92</v>
      </c>
      <c r="FI2" s="22">
        <v>93</v>
      </c>
      <c r="FJ2" s="22">
        <v>94</v>
      </c>
      <c r="FK2" s="22">
        <v>95</v>
      </c>
      <c r="FL2" s="22">
        <v>96</v>
      </c>
      <c r="FM2" s="22">
        <v>97</v>
      </c>
      <c r="FN2" s="22">
        <v>98</v>
      </c>
      <c r="FO2" s="22">
        <v>99</v>
      </c>
      <c r="FP2" s="22">
        <v>100</v>
      </c>
      <c r="FQ2" s="22">
        <v>101</v>
      </c>
      <c r="FR2" s="22">
        <v>102</v>
      </c>
      <c r="FS2" s="22">
        <v>103</v>
      </c>
      <c r="FT2" s="22">
        <v>104</v>
      </c>
      <c r="FU2" s="22">
        <v>105</v>
      </c>
      <c r="FV2" s="22">
        <v>106</v>
      </c>
      <c r="FW2" s="22">
        <v>107</v>
      </c>
      <c r="FX2" s="22">
        <v>108</v>
      </c>
      <c r="FY2" s="22">
        <v>109</v>
      </c>
      <c r="FZ2" s="22">
        <v>110</v>
      </c>
      <c r="GA2" s="22">
        <v>111</v>
      </c>
      <c r="GB2" s="22">
        <v>112</v>
      </c>
      <c r="GC2" s="22">
        <v>113</v>
      </c>
      <c r="GD2" s="22">
        <v>114</v>
      </c>
      <c r="GE2" s="22">
        <v>115</v>
      </c>
      <c r="GF2" s="22">
        <v>116</v>
      </c>
      <c r="GG2" s="22">
        <v>117</v>
      </c>
      <c r="GH2" s="22">
        <v>118</v>
      </c>
      <c r="GI2" s="22">
        <v>119</v>
      </c>
      <c r="GJ2" s="85"/>
      <c r="GK2" s="22">
        <v>120</v>
      </c>
      <c r="GL2" s="22">
        <v>121</v>
      </c>
      <c r="GM2" s="22">
        <v>122</v>
      </c>
      <c r="GN2" s="22">
        <v>123</v>
      </c>
      <c r="GO2" s="22">
        <v>124</v>
      </c>
      <c r="GP2" s="22">
        <v>125</v>
      </c>
      <c r="GQ2" s="22">
        <v>126</v>
      </c>
      <c r="GR2" s="22">
        <v>127</v>
      </c>
      <c r="GS2" s="22">
        <v>128</v>
      </c>
      <c r="GT2" s="22">
        <v>129</v>
      </c>
      <c r="GU2" s="22">
        <v>130</v>
      </c>
      <c r="GV2" s="22">
        <v>131</v>
      </c>
      <c r="GW2" s="22">
        <v>132</v>
      </c>
      <c r="GX2" s="22">
        <v>133</v>
      </c>
      <c r="GY2" s="22">
        <v>134</v>
      </c>
      <c r="GZ2" s="22">
        <v>135</v>
      </c>
      <c r="HA2" s="22">
        <v>136</v>
      </c>
      <c r="HB2" s="22">
        <v>137</v>
      </c>
      <c r="HC2" s="22">
        <v>138</v>
      </c>
      <c r="HD2" s="22">
        <v>139</v>
      </c>
      <c r="HE2" s="22">
        <v>140</v>
      </c>
      <c r="HF2" s="22">
        <v>141</v>
      </c>
      <c r="HG2" s="22">
        <v>142</v>
      </c>
      <c r="HH2" s="22">
        <v>143</v>
      </c>
      <c r="HI2" s="22">
        <v>144</v>
      </c>
      <c r="HJ2" s="22">
        <v>145</v>
      </c>
      <c r="HK2" s="22">
        <v>146</v>
      </c>
      <c r="HL2" s="22">
        <v>147</v>
      </c>
      <c r="HM2" s="22">
        <v>148</v>
      </c>
      <c r="HN2" s="78">
        <v>149</v>
      </c>
      <c r="HO2" s="78"/>
      <c r="HP2" s="78">
        <v>150</v>
      </c>
      <c r="HQ2" s="78">
        <v>151</v>
      </c>
      <c r="HR2" s="78">
        <v>152</v>
      </c>
      <c r="HS2" s="78">
        <v>153</v>
      </c>
      <c r="HT2" s="78">
        <v>154</v>
      </c>
      <c r="HU2" s="22">
        <v>155</v>
      </c>
      <c r="HV2" s="22">
        <v>156</v>
      </c>
      <c r="HW2" s="22">
        <v>157</v>
      </c>
      <c r="HX2" s="22">
        <v>158</v>
      </c>
      <c r="HY2" s="22">
        <v>159</v>
      </c>
      <c r="HZ2" s="22">
        <v>160</v>
      </c>
      <c r="IA2" s="22">
        <v>161</v>
      </c>
      <c r="IB2" s="22">
        <v>162</v>
      </c>
      <c r="IC2" s="22">
        <v>163</v>
      </c>
      <c r="ID2" s="22">
        <v>164</v>
      </c>
      <c r="IE2" s="22">
        <v>165</v>
      </c>
      <c r="IF2" s="22">
        <v>166</v>
      </c>
      <c r="IG2" s="22">
        <v>167</v>
      </c>
      <c r="IH2" s="22">
        <v>168</v>
      </c>
      <c r="II2" s="22">
        <v>169</v>
      </c>
      <c r="IJ2" s="22">
        <v>170</v>
      </c>
      <c r="IK2" s="22">
        <v>171</v>
      </c>
      <c r="IL2" s="22">
        <v>172</v>
      </c>
      <c r="IM2" s="22">
        <v>173</v>
      </c>
      <c r="IN2" s="22">
        <v>174</v>
      </c>
      <c r="IO2" s="22">
        <v>175</v>
      </c>
      <c r="IP2" s="22">
        <v>176</v>
      </c>
      <c r="IQ2" s="22">
        <v>177</v>
      </c>
      <c r="IR2" s="22">
        <v>178</v>
      </c>
      <c r="IS2" s="22">
        <v>179</v>
      </c>
      <c r="IT2" s="22">
        <v>180</v>
      </c>
      <c r="IU2" s="22">
        <v>181</v>
      </c>
      <c r="IV2" s="22">
        <v>182</v>
      </c>
      <c r="IW2" s="22">
        <v>183</v>
      </c>
      <c r="IX2" s="22">
        <v>184</v>
      </c>
      <c r="IY2" s="22">
        <v>185</v>
      </c>
      <c r="IZ2" s="22">
        <v>186</v>
      </c>
      <c r="JA2" s="22">
        <v>187</v>
      </c>
      <c r="JB2" s="22">
        <v>188</v>
      </c>
      <c r="JC2" s="22">
        <v>189</v>
      </c>
      <c r="JD2" s="22">
        <v>190</v>
      </c>
      <c r="JE2" s="22">
        <v>191</v>
      </c>
      <c r="JF2" s="22">
        <v>192</v>
      </c>
      <c r="JG2" s="22">
        <v>193</v>
      </c>
      <c r="JH2" s="22">
        <v>194</v>
      </c>
      <c r="JI2" s="22">
        <v>195</v>
      </c>
      <c r="JJ2" s="68"/>
      <c r="JK2" s="69"/>
      <c r="JL2" s="22">
        <v>196</v>
      </c>
      <c r="JM2" s="22">
        <v>197</v>
      </c>
      <c r="JN2" s="22">
        <v>198</v>
      </c>
      <c r="JO2" s="22">
        <v>199</v>
      </c>
      <c r="JP2" s="22">
        <v>200</v>
      </c>
      <c r="JQ2" s="22">
        <v>201</v>
      </c>
    </row>
    <row r="3" spans="1:277" ht="63" x14ac:dyDescent="0.25">
      <c r="A3" s="10" t="s">
        <v>137</v>
      </c>
      <c r="B3" s="10" t="s">
        <v>138</v>
      </c>
      <c r="C3" s="10">
        <v>6165009334</v>
      </c>
      <c r="D3" s="10">
        <v>616501001</v>
      </c>
      <c r="E3" s="53" t="s">
        <v>277</v>
      </c>
      <c r="F3" s="53" t="s">
        <v>274</v>
      </c>
      <c r="G3" s="53" t="s">
        <v>167</v>
      </c>
      <c r="H3" s="53" t="s">
        <v>275</v>
      </c>
      <c r="I3" s="53" t="s">
        <v>276</v>
      </c>
      <c r="J3" s="53" t="s">
        <v>140</v>
      </c>
      <c r="K3" s="53" t="s">
        <v>141</v>
      </c>
      <c r="L3" s="53" t="s">
        <v>220</v>
      </c>
      <c r="M3" s="53" t="s">
        <v>143</v>
      </c>
      <c r="N3" s="53">
        <v>1947</v>
      </c>
      <c r="O3" s="53">
        <v>1948</v>
      </c>
      <c r="P3" s="53" t="s">
        <v>144</v>
      </c>
      <c r="Q3" s="108">
        <v>328291973.95999998</v>
      </c>
      <c r="R3" s="77">
        <v>0</v>
      </c>
      <c r="S3" s="77">
        <v>0</v>
      </c>
      <c r="T3" s="12" t="s">
        <v>145</v>
      </c>
      <c r="U3" s="103" t="s">
        <v>283</v>
      </c>
      <c r="V3" s="12" t="s">
        <v>284</v>
      </c>
      <c r="W3" s="53" t="s">
        <v>145</v>
      </c>
      <c r="X3" s="53">
        <v>0</v>
      </c>
      <c r="Y3" s="53">
        <v>0</v>
      </c>
      <c r="Z3" s="53" t="s">
        <v>146</v>
      </c>
      <c r="AA3" s="17">
        <v>727</v>
      </c>
      <c r="AB3" s="90">
        <v>275</v>
      </c>
      <c r="AC3" s="6">
        <v>45</v>
      </c>
      <c r="AD3" s="11" t="s">
        <v>145</v>
      </c>
      <c r="AE3" s="10" t="s">
        <v>167</v>
      </c>
      <c r="AF3" s="11">
        <v>0</v>
      </c>
      <c r="AG3" s="6" t="s">
        <v>147</v>
      </c>
      <c r="AH3" s="11" t="s">
        <v>205</v>
      </c>
      <c r="AI3" s="17">
        <v>17</v>
      </c>
      <c r="AJ3" s="11" t="s">
        <v>145</v>
      </c>
      <c r="AK3" s="53">
        <v>727.9</v>
      </c>
      <c r="AL3" s="95">
        <f>AR3+AV3+AZ3+BD3+BH3+BL3</f>
        <v>727.9</v>
      </c>
      <c r="AM3" s="6">
        <v>0</v>
      </c>
      <c r="AN3" s="95">
        <f>AS3+AW3+BA3+BE3+BI3+BM3</f>
        <v>0</v>
      </c>
      <c r="AO3" s="6">
        <v>0</v>
      </c>
      <c r="AP3" s="95">
        <f>AT3+AX3+BB3+BF3+BJ3+BN3</f>
        <v>0</v>
      </c>
      <c r="AQ3" s="17">
        <v>1</v>
      </c>
      <c r="AR3" s="53">
        <v>33.6</v>
      </c>
      <c r="AS3" s="6">
        <v>0</v>
      </c>
      <c r="AT3" s="6">
        <v>0</v>
      </c>
      <c r="AU3" s="17">
        <v>10</v>
      </c>
      <c r="AV3" s="53">
        <v>275.7</v>
      </c>
      <c r="AW3" s="6">
        <v>0</v>
      </c>
      <c r="AX3" s="6">
        <v>0</v>
      </c>
      <c r="AY3" s="11">
        <v>0</v>
      </c>
      <c r="AZ3" s="53">
        <v>0</v>
      </c>
      <c r="BA3" s="6">
        <v>0</v>
      </c>
      <c r="BB3" s="6">
        <v>0</v>
      </c>
      <c r="BC3" s="11">
        <v>2</v>
      </c>
      <c r="BD3" s="53">
        <v>112.2</v>
      </c>
      <c r="BE3" s="6">
        <v>0</v>
      </c>
      <c r="BF3" s="6">
        <v>0</v>
      </c>
      <c r="BG3" s="11">
        <v>7</v>
      </c>
      <c r="BH3" s="53">
        <v>261</v>
      </c>
      <c r="BI3" s="6">
        <v>0</v>
      </c>
      <c r="BJ3" s="6">
        <v>0</v>
      </c>
      <c r="BK3" s="17">
        <v>4</v>
      </c>
      <c r="BL3" s="53">
        <v>45.4</v>
      </c>
      <c r="BM3" s="6">
        <v>0</v>
      </c>
      <c r="BN3" s="6">
        <v>0</v>
      </c>
      <c r="BO3" s="20" t="s">
        <v>145</v>
      </c>
      <c r="BP3" s="17" t="s">
        <v>167</v>
      </c>
      <c r="BQ3" s="53">
        <v>12861.5</v>
      </c>
      <c r="BR3" s="95">
        <f>BS3+BU3+BV3</f>
        <v>12861.5</v>
      </c>
      <c r="BS3" s="53">
        <v>5231.5</v>
      </c>
      <c r="BT3" s="95">
        <f>BW3+CE3</f>
        <v>5231.5</v>
      </c>
      <c r="BU3" s="53">
        <v>727.9</v>
      </c>
      <c r="BV3" s="53">
        <f>SUM(BQ3-BS3-BU3)</f>
        <v>6902.1</v>
      </c>
      <c r="BW3" s="53">
        <v>5231.5</v>
      </c>
      <c r="BX3" s="96">
        <f>BY3+CB3</f>
        <v>5231.5</v>
      </c>
      <c r="BY3" s="53">
        <v>5231.5</v>
      </c>
      <c r="BZ3" s="12">
        <v>0</v>
      </c>
      <c r="CA3" s="6">
        <v>0</v>
      </c>
      <c r="CB3" s="53">
        <v>0</v>
      </c>
      <c r="CC3" s="12">
        <v>0</v>
      </c>
      <c r="CD3" s="6">
        <v>0</v>
      </c>
      <c r="CE3" s="53">
        <v>0</v>
      </c>
      <c r="CF3" s="86">
        <f>CG3+CH3+CI3</f>
        <v>0</v>
      </c>
      <c r="CG3" s="6">
        <v>0</v>
      </c>
      <c r="CH3" s="6">
        <v>0</v>
      </c>
      <c r="CI3" s="6">
        <v>0</v>
      </c>
      <c r="CJ3" s="53">
        <v>6902.1</v>
      </c>
      <c r="CK3" s="6">
        <v>179.2</v>
      </c>
      <c r="CL3" s="6">
        <v>0</v>
      </c>
      <c r="CM3" s="17">
        <v>96</v>
      </c>
      <c r="CN3" s="104">
        <f>CO3+CP3+CQ3</f>
        <v>96</v>
      </c>
      <c r="CO3" s="17">
        <v>79</v>
      </c>
      <c r="CP3" s="6">
        <v>17</v>
      </c>
      <c r="CQ3" s="6">
        <v>0</v>
      </c>
      <c r="CR3" s="17">
        <v>178</v>
      </c>
      <c r="CS3" s="104">
        <f>CT3+CU3+CV3</f>
        <v>178</v>
      </c>
      <c r="CT3" s="17">
        <v>151</v>
      </c>
      <c r="CU3" s="6">
        <v>27</v>
      </c>
      <c r="CV3" s="6">
        <v>0</v>
      </c>
      <c r="CW3" s="17">
        <v>39</v>
      </c>
      <c r="CX3" s="104">
        <f>CY3+CZ3+DA3</f>
        <v>39</v>
      </c>
      <c r="CY3" s="17">
        <v>39</v>
      </c>
      <c r="CZ3" s="6">
        <v>0</v>
      </c>
      <c r="DA3" s="6">
        <v>0</v>
      </c>
      <c r="DB3" s="17">
        <v>36</v>
      </c>
      <c r="DC3" s="104">
        <f>DD3+DE3+DF3</f>
        <v>36</v>
      </c>
      <c r="DD3" s="17">
        <v>36</v>
      </c>
      <c r="DE3" s="6">
        <v>0</v>
      </c>
      <c r="DF3" s="6">
        <v>0</v>
      </c>
      <c r="DG3" s="58" t="s">
        <v>286</v>
      </c>
      <c r="DH3" s="92">
        <f>452+EH3+FJ3+FO3+FP3</f>
        <v>565</v>
      </c>
      <c r="DI3" s="58" t="s">
        <v>285</v>
      </c>
      <c r="DJ3" s="18">
        <v>327</v>
      </c>
      <c r="DK3" s="18">
        <v>0</v>
      </c>
      <c r="DL3" s="18">
        <v>327</v>
      </c>
      <c r="DM3" s="18">
        <v>0</v>
      </c>
      <c r="DN3" s="18">
        <v>4</v>
      </c>
      <c r="DO3" s="18">
        <v>0</v>
      </c>
      <c r="DP3" s="18">
        <v>4</v>
      </c>
      <c r="DQ3" s="18">
        <v>0</v>
      </c>
      <c r="DR3" s="18">
        <v>121</v>
      </c>
      <c r="DS3" s="18">
        <v>0</v>
      </c>
      <c r="DT3" s="18">
        <v>121</v>
      </c>
      <c r="DU3" s="18">
        <v>0</v>
      </c>
      <c r="DV3" s="18">
        <v>0</v>
      </c>
      <c r="DW3" s="18">
        <v>0</v>
      </c>
      <c r="DX3" s="18">
        <v>0</v>
      </c>
      <c r="DY3" s="18">
        <v>0</v>
      </c>
      <c r="DZ3" s="18">
        <v>0</v>
      </c>
      <c r="EA3" s="18">
        <v>0</v>
      </c>
      <c r="EB3" s="18">
        <v>0</v>
      </c>
      <c r="EC3" s="18">
        <v>0</v>
      </c>
      <c r="ED3" s="18">
        <v>0</v>
      </c>
      <c r="EE3" s="18">
        <v>0</v>
      </c>
      <c r="EF3" s="18">
        <v>0</v>
      </c>
      <c r="EG3" s="18">
        <v>0</v>
      </c>
      <c r="EH3" s="23">
        <v>112</v>
      </c>
      <c r="EI3" s="18">
        <v>101</v>
      </c>
      <c r="EJ3" s="18">
        <v>0</v>
      </c>
      <c r="EK3" s="18">
        <v>101</v>
      </c>
      <c r="EL3" s="18">
        <v>0</v>
      </c>
      <c r="EM3" s="18">
        <v>11</v>
      </c>
      <c r="EN3" s="18">
        <v>0</v>
      </c>
      <c r="EO3" s="18">
        <v>11</v>
      </c>
      <c r="EP3" s="18">
        <v>0</v>
      </c>
      <c r="EQ3" s="18">
        <v>0</v>
      </c>
      <c r="ER3" s="18">
        <v>0</v>
      </c>
      <c r="ES3" s="18">
        <v>0</v>
      </c>
      <c r="ET3" s="18">
        <v>0</v>
      </c>
      <c r="EU3" s="18">
        <v>0</v>
      </c>
      <c r="EV3" s="18">
        <v>0</v>
      </c>
      <c r="EW3" s="18">
        <v>0</v>
      </c>
      <c r="EX3" s="18">
        <v>0</v>
      </c>
      <c r="EY3" s="18">
        <v>0</v>
      </c>
      <c r="EZ3" s="18">
        <v>0</v>
      </c>
      <c r="FA3" s="18">
        <v>0</v>
      </c>
      <c r="FB3" s="18">
        <v>0</v>
      </c>
      <c r="FC3" s="18">
        <v>0</v>
      </c>
      <c r="FD3" s="18">
        <v>0</v>
      </c>
      <c r="FE3" s="18">
        <v>0</v>
      </c>
      <c r="FF3" s="18">
        <v>0</v>
      </c>
      <c r="FG3" s="18">
        <v>73</v>
      </c>
      <c r="FH3" s="18">
        <v>3</v>
      </c>
      <c r="FI3" s="11">
        <v>0</v>
      </c>
      <c r="FJ3" s="18">
        <v>1</v>
      </c>
      <c r="FK3" s="18">
        <v>0</v>
      </c>
      <c r="FL3" s="18">
        <v>0</v>
      </c>
      <c r="FM3" s="18">
        <v>1</v>
      </c>
      <c r="FN3" s="18">
        <v>0</v>
      </c>
      <c r="FO3" s="11">
        <v>0</v>
      </c>
      <c r="FP3" s="18">
        <v>0</v>
      </c>
      <c r="FQ3" s="11">
        <v>3</v>
      </c>
      <c r="FR3" s="11">
        <v>0</v>
      </c>
      <c r="FS3" s="11">
        <v>3</v>
      </c>
      <c r="FT3" s="11">
        <v>0</v>
      </c>
      <c r="FU3" s="11">
        <v>0</v>
      </c>
      <c r="FV3" s="11">
        <v>0</v>
      </c>
      <c r="FW3" s="11">
        <v>3</v>
      </c>
      <c r="FX3" s="11">
        <v>0</v>
      </c>
      <c r="FY3" s="11">
        <v>3</v>
      </c>
      <c r="FZ3" s="11">
        <v>0</v>
      </c>
      <c r="GA3" s="11">
        <v>0</v>
      </c>
      <c r="GB3" s="11">
        <v>0</v>
      </c>
      <c r="GC3" s="11">
        <v>0</v>
      </c>
      <c r="GD3" s="11">
        <v>0</v>
      </c>
      <c r="GE3" s="11">
        <v>0</v>
      </c>
      <c r="GF3" s="11">
        <v>0</v>
      </c>
      <c r="GG3" s="11">
        <v>0</v>
      </c>
      <c r="GH3" s="11">
        <v>0</v>
      </c>
      <c r="GI3" s="62">
        <v>30970023.879999999</v>
      </c>
      <c r="GJ3" s="102">
        <f>GK3+GL3+GQ3+HA3+HB3+HC3+HH3+HK3+HL3+HM3</f>
        <v>30970023.879999999</v>
      </c>
      <c r="GK3" s="97">
        <v>2200</v>
      </c>
      <c r="GL3" s="97">
        <f>GM3+GN3+GP3+GO3</f>
        <v>7219409</v>
      </c>
      <c r="GM3" s="97">
        <v>1216442</v>
      </c>
      <c r="GN3" s="97">
        <v>4845831</v>
      </c>
      <c r="GO3" s="98">
        <v>0</v>
      </c>
      <c r="GP3" s="97">
        <v>1157136</v>
      </c>
      <c r="GQ3" s="97">
        <f>GR3+GS3+GT3+GV3+GW3+GX3+GY3+GZ3+GU3</f>
        <v>4223629</v>
      </c>
      <c r="GR3" s="97">
        <v>3482348</v>
      </c>
      <c r="GS3" s="98">
        <v>0</v>
      </c>
      <c r="GT3" s="97">
        <v>175630</v>
      </c>
      <c r="GU3" s="97">
        <v>122237</v>
      </c>
      <c r="GV3" s="97">
        <v>141131</v>
      </c>
      <c r="GW3" s="98">
        <v>0</v>
      </c>
      <c r="GX3" s="98">
        <v>0</v>
      </c>
      <c r="GY3" s="98">
        <v>0</v>
      </c>
      <c r="GZ3" s="97">
        <f>302283</f>
        <v>302283</v>
      </c>
      <c r="HA3" s="99">
        <v>589951.62</v>
      </c>
      <c r="HB3" s="97">
        <v>598017.94999999995</v>
      </c>
      <c r="HC3" s="97">
        <f>HD3+HE3+HF3+HG3</f>
        <v>1189200</v>
      </c>
      <c r="HD3" s="97">
        <v>926252</v>
      </c>
      <c r="HE3" s="98">
        <v>0</v>
      </c>
      <c r="HF3" s="97">
        <v>224448</v>
      </c>
      <c r="HG3" s="97">
        <v>38500</v>
      </c>
      <c r="HH3" s="44">
        <f>SUM(HI3:HJ3)</f>
        <v>3876860</v>
      </c>
      <c r="HI3" s="44">
        <v>3398909</v>
      </c>
      <c r="HJ3" s="44">
        <v>477951</v>
      </c>
      <c r="HK3" s="100">
        <f>5202710.89+5189202.13</f>
        <v>10391913.02</v>
      </c>
      <c r="HL3" s="100">
        <f>2600000+42.49</f>
        <v>2600042.4900000002</v>
      </c>
      <c r="HM3" s="101">
        <v>278800.8</v>
      </c>
      <c r="HN3" s="91">
        <v>15849668.960000001</v>
      </c>
      <c r="HO3" s="92">
        <f>HP3+HQ3+HR3</f>
        <v>15849668.960000001</v>
      </c>
      <c r="HP3" s="77">
        <v>1665899.59</v>
      </c>
      <c r="HQ3" s="77">
        <v>11281538.57</v>
      </c>
      <c r="HR3" s="77">
        <v>2902230.8</v>
      </c>
      <c r="HS3" s="73">
        <v>16901.68</v>
      </c>
      <c r="HT3" s="105">
        <v>2600000</v>
      </c>
      <c r="HU3" s="18">
        <f>SUM(HV3:HY3)</f>
        <v>3612.6200000000003</v>
      </c>
      <c r="HV3" s="18">
        <v>2638.63</v>
      </c>
      <c r="HW3" s="18">
        <v>0</v>
      </c>
      <c r="HX3" s="18">
        <v>326.76</v>
      </c>
      <c r="HY3" s="18">
        <v>647.23</v>
      </c>
      <c r="HZ3" s="18">
        <f>SUM(IA3:ID3)</f>
        <v>2158.2599999999998</v>
      </c>
      <c r="IA3" s="18">
        <v>1319.32</v>
      </c>
      <c r="IB3" s="18">
        <v>0</v>
      </c>
      <c r="IC3" s="18">
        <v>327.51</v>
      </c>
      <c r="ID3" s="18">
        <v>511.43</v>
      </c>
      <c r="IE3" s="18">
        <f>SUM(IF3:II3)</f>
        <v>3612.6200000000003</v>
      </c>
      <c r="IF3" s="18">
        <v>2638.63</v>
      </c>
      <c r="IG3" s="18">
        <v>0</v>
      </c>
      <c r="IH3" s="18">
        <v>326.76</v>
      </c>
      <c r="II3" s="18">
        <v>647.23</v>
      </c>
      <c r="IJ3" s="18">
        <v>0</v>
      </c>
      <c r="IK3" s="18">
        <v>0</v>
      </c>
      <c r="IL3" s="18">
        <v>0</v>
      </c>
      <c r="IM3" s="18">
        <v>0</v>
      </c>
      <c r="IN3" s="18">
        <v>0</v>
      </c>
      <c r="IO3" s="18">
        <f>SUM(IP3:IS3)</f>
        <v>3953.41</v>
      </c>
      <c r="IP3" s="18">
        <v>3835.41</v>
      </c>
      <c r="IQ3" s="18">
        <v>0</v>
      </c>
      <c r="IR3" s="18">
        <v>118</v>
      </c>
      <c r="IS3" s="18">
        <v>0</v>
      </c>
      <c r="IT3" s="94">
        <v>0</v>
      </c>
      <c r="IU3" s="94">
        <v>0</v>
      </c>
      <c r="IV3" s="94">
        <v>0</v>
      </c>
      <c r="IW3" s="94">
        <v>0</v>
      </c>
      <c r="IX3" s="94">
        <v>0</v>
      </c>
      <c r="IY3" s="11">
        <v>121</v>
      </c>
      <c r="IZ3" s="11">
        <v>0</v>
      </c>
      <c r="JA3" s="11">
        <v>0</v>
      </c>
      <c r="JB3" s="11">
        <v>0</v>
      </c>
      <c r="JC3" s="11">
        <v>0</v>
      </c>
      <c r="JD3" s="11">
        <v>0</v>
      </c>
      <c r="JE3" s="2" t="s">
        <v>149</v>
      </c>
      <c r="JF3" s="2">
        <v>0</v>
      </c>
      <c r="JG3" s="11">
        <v>0</v>
      </c>
      <c r="JH3" s="11">
        <v>0</v>
      </c>
      <c r="JI3" s="2" t="s">
        <v>149</v>
      </c>
      <c r="JJ3" s="81" t="s">
        <v>149</v>
      </c>
      <c r="JK3" s="2" t="s">
        <v>149</v>
      </c>
      <c r="JL3" s="2" t="s">
        <v>149</v>
      </c>
      <c r="JM3" s="2" t="s">
        <v>149</v>
      </c>
      <c r="JN3" s="2" t="s">
        <v>149</v>
      </c>
      <c r="JO3" s="2" t="s">
        <v>149</v>
      </c>
      <c r="JP3" s="2" t="s">
        <v>149</v>
      </c>
      <c r="JQ3" s="2" t="s">
        <v>149</v>
      </c>
    </row>
    <row r="4" spans="1:277" ht="110.25" x14ac:dyDescent="0.25">
      <c r="A4" s="10" t="s">
        <v>137</v>
      </c>
      <c r="B4" s="10" t="s">
        <v>138</v>
      </c>
      <c r="C4" s="10">
        <v>6165009334</v>
      </c>
      <c r="D4" s="10">
        <v>616501001</v>
      </c>
      <c r="E4" s="53" t="s">
        <v>139</v>
      </c>
      <c r="F4" s="53" t="s">
        <v>274</v>
      </c>
      <c r="G4" s="53" t="s">
        <v>167</v>
      </c>
      <c r="H4" s="53" t="s">
        <v>275</v>
      </c>
      <c r="I4" s="53" t="s">
        <v>276</v>
      </c>
      <c r="J4" s="53" t="s">
        <v>140</v>
      </c>
      <c r="K4" s="53" t="s">
        <v>153</v>
      </c>
      <c r="L4" s="53" t="s">
        <v>142</v>
      </c>
      <c r="M4" s="53" t="s">
        <v>143</v>
      </c>
      <c r="N4" s="53">
        <v>1962</v>
      </c>
      <c r="O4" s="53">
        <v>1963</v>
      </c>
      <c r="P4" s="53" t="s">
        <v>154</v>
      </c>
      <c r="Q4" s="108">
        <v>17414306.710000001</v>
      </c>
      <c r="R4" s="77">
        <v>0</v>
      </c>
      <c r="S4" s="77">
        <v>0</v>
      </c>
      <c r="T4" s="12" t="s">
        <v>152</v>
      </c>
      <c r="U4" s="12">
        <v>0</v>
      </c>
      <c r="V4" s="12">
        <v>0</v>
      </c>
      <c r="W4" s="53" t="s">
        <v>145</v>
      </c>
      <c r="X4" s="53">
        <v>0</v>
      </c>
      <c r="Y4" s="53">
        <v>0</v>
      </c>
      <c r="Z4" s="53" t="s">
        <v>155</v>
      </c>
      <c r="AA4" s="17">
        <v>276</v>
      </c>
      <c r="AB4" s="90">
        <v>104</v>
      </c>
      <c r="AC4" s="6">
        <v>0</v>
      </c>
      <c r="AD4" s="11" t="s">
        <v>145</v>
      </c>
      <c r="AE4" s="10" t="s">
        <v>167</v>
      </c>
      <c r="AF4" s="15" t="s">
        <v>194</v>
      </c>
      <c r="AG4" s="6" t="s">
        <v>147</v>
      </c>
      <c r="AH4" s="11" t="s">
        <v>156</v>
      </c>
      <c r="AI4" s="17">
        <v>4</v>
      </c>
      <c r="AJ4" s="11" t="s">
        <v>145</v>
      </c>
      <c r="AK4" s="53">
        <v>112.2</v>
      </c>
      <c r="AL4" s="95">
        <f>AR4+AV4+AZ4+BD4+BH4+BL4</f>
        <v>112.2</v>
      </c>
      <c r="AM4" s="6">
        <v>0</v>
      </c>
      <c r="AN4" s="95">
        <f>AS4+AW4+BA4+BE4+BI4+BM4</f>
        <v>0</v>
      </c>
      <c r="AO4" s="6">
        <v>0</v>
      </c>
      <c r="AP4" s="95">
        <f>AT4+AX4+BB4+BF4+BJ4+BN4</f>
        <v>0</v>
      </c>
      <c r="AQ4" s="17">
        <v>0</v>
      </c>
      <c r="AR4" s="53">
        <v>0</v>
      </c>
      <c r="AS4" s="6">
        <v>0</v>
      </c>
      <c r="AT4" s="6">
        <v>0</v>
      </c>
      <c r="AU4" s="17">
        <v>4</v>
      </c>
      <c r="AV4" s="53">
        <v>68.8</v>
      </c>
      <c r="AW4" s="6">
        <v>0</v>
      </c>
      <c r="AX4" s="6">
        <v>0</v>
      </c>
      <c r="AY4" s="11">
        <v>0</v>
      </c>
      <c r="AZ4" s="53">
        <v>0</v>
      </c>
      <c r="BA4" s="6">
        <v>0</v>
      </c>
      <c r="BB4" s="6">
        <v>0</v>
      </c>
      <c r="BC4" s="11">
        <v>0</v>
      </c>
      <c r="BD4" s="53">
        <v>0</v>
      </c>
      <c r="BE4" s="6">
        <v>0</v>
      </c>
      <c r="BF4" s="6">
        <v>0</v>
      </c>
      <c r="BG4" s="11">
        <v>1</v>
      </c>
      <c r="BH4" s="53">
        <v>17.2</v>
      </c>
      <c r="BI4" s="6">
        <v>0</v>
      </c>
      <c r="BJ4" s="6">
        <v>0</v>
      </c>
      <c r="BK4" s="17">
        <v>1</v>
      </c>
      <c r="BL4" s="53">
        <v>26.2</v>
      </c>
      <c r="BM4" s="6">
        <v>0</v>
      </c>
      <c r="BN4" s="6">
        <v>0</v>
      </c>
      <c r="BO4" s="20" t="s">
        <v>152</v>
      </c>
      <c r="BP4" s="17" t="s">
        <v>167</v>
      </c>
      <c r="BQ4" s="53">
        <v>3341.9</v>
      </c>
      <c r="BR4" s="95">
        <f>BS4+BU4+BV4</f>
        <v>3341.9</v>
      </c>
      <c r="BS4" s="53">
        <v>1668.6</v>
      </c>
      <c r="BT4" s="95">
        <f>BW4+CE4</f>
        <v>1668.6</v>
      </c>
      <c r="BU4" s="53">
        <v>112.2</v>
      </c>
      <c r="BV4" s="53">
        <f>SUM(BQ4-BS4-BU4)</f>
        <v>1561.1000000000001</v>
      </c>
      <c r="BW4" s="53">
        <v>1668.6</v>
      </c>
      <c r="BX4" s="96">
        <f>BY4+CB4</f>
        <v>1668.6</v>
      </c>
      <c r="BY4" s="53">
        <v>1668.6</v>
      </c>
      <c r="BZ4" s="12">
        <v>0</v>
      </c>
      <c r="CA4" s="6">
        <v>0</v>
      </c>
      <c r="CB4" s="53">
        <v>0</v>
      </c>
      <c r="CC4" s="12">
        <v>0</v>
      </c>
      <c r="CD4" s="6">
        <v>0</v>
      </c>
      <c r="CE4" s="53">
        <v>0</v>
      </c>
      <c r="CF4" s="86">
        <f>CG4+CH4+CI4</f>
        <v>0</v>
      </c>
      <c r="CG4" s="6">
        <v>0</v>
      </c>
      <c r="CH4" s="6">
        <v>0</v>
      </c>
      <c r="CI4" s="6">
        <v>0</v>
      </c>
      <c r="CJ4" s="53">
        <v>1561.1</v>
      </c>
      <c r="CK4" s="6">
        <v>500.7</v>
      </c>
      <c r="CL4" s="6">
        <v>0</v>
      </c>
      <c r="CM4" s="17">
        <v>15</v>
      </c>
      <c r="CN4" s="104">
        <f>CO4+CP4+CQ4</f>
        <v>15</v>
      </c>
      <c r="CO4" s="17">
        <v>10</v>
      </c>
      <c r="CP4" s="6">
        <v>5</v>
      </c>
      <c r="CQ4" s="6">
        <v>0</v>
      </c>
      <c r="CR4" s="17">
        <v>54</v>
      </c>
      <c r="CS4" s="104">
        <f>CT4+CU4+CV4</f>
        <v>54</v>
      </c>
      <c r="CT4" s="17">
        <v>38</v>
      </c>
      <c r="CU4" s="6">
        <v>16</v>
      </c>
      <c r="CV4" s="6">
        <v>0</v>
      </c>
      <c r="CW4" s="17">
        <v>50</v>
      </c>
      <c r="CX4" s="104">
        <f>CY4+CZ4+DA4</f>
        <v>50</v>
      </c>
      <c r="CY4" s="17">
        <v>35</v>
      </c>
      <c r="CZ4" s="6">
        <v>15</v>
      </c>
      <c r="DA4" s="6">
        <v>0</v>
      </c>
      <c r="DB4" s="17">
        <v>0</v>
      </c>
      <c r="DC4" s="104">
        <f>DD4+DE4+DF4</f>
        <v>0</v>
      </c>
      <c r="DD4" s="17">
        <v>0</v>
      </c>
      <c r="DE4" s="6">
        <v>0</v>
      </c>
      <c r="DF4" s="6">
        <v>0</v>
      </c>
      <c r="DG4" s="58">
        <v>202</v>
      </c>
      <c r="DH4" s="93">
        <f>DI4+EH4+FJ4+FO4+FP4</f>
        <v>202</v>
      </c>
      <c r="DI4" s="18">
        <v>145</v>
      </c>
      <c r="DJ4" s="18">
        <v>143</v>
      </c>
      <c r="DK4" s="18">
        <v>0</v>
      </c>
      <c r="DL4" s="18">
        <v>143</v>
      </c>
      <c r="DM4" s="18">
        <v>0</v>
      </c>
      <c r="DN4" s="18">
        <v>2</v>
      </c>
      <c r="DO4" s="18">
        <v>0</v>
      </c>
      <c r="DP4" s="18">
        <v>2</v>
      </c>
      <c r="DQ4" s="18">
        <v>0</v>
      </c>
      <c r="DR4" s="58">
        <v>0</v>
      </c>
      <c r="DS4" s="18">
        <v>0</v>
      </c>
      <c r="DT4" s="18">
        <v>0</v>
      </c>
      <c r="DU4" s="18">
        <v>0</v>
      </c>
      <c r="DV4" s="18">
        <v>0</v>
      </c>
      <c r="DW4" s="18">
        <v>0</v>
      </c>
      <c r="DX4" s="18">
        <v>0</v>
      </c>
      <c r="DY4" s="18">
        <v>0</v>
      </c>
      <c r="DZ4" s="18">
        <v>0</v>
      </c>
      <c r="EA4" s="18">
        <v>0</v>
      </c>
      <c r="EB4" s="18">
        <v>0</v>
      </c>
      <c r="EC4" s="18">
        <v>0</v>
      </c>
      <c r="ED4" s="18">
        <v>0</v>
      </c>
      <c r="EE4" s="18">
        <v>0</v>
      </c>
      <c r="EF4" s="18">
        <v>0</v>
      </c>
      <c r="EG4" s="18">
        <v>0</v>
      </c>
      <c r="EH4" s="23">
        <v>57</v>
      </c>
      <c r="EI4" s="18">
        <v>51</v>
      </c>
      <c r="EJ4" s="18">
        <v>0</v>
      </c>
      <c r="EK4" s="18">
        <v>51</v>
      </c>
      <c r="EL4" s="18">
        <v>0</v>
      </c>
      <c r="EM4" s="18">
        <v>6</v>
      </c>
      <c r="EN4" s="18">
        <v>0</v>
      </c>
      <c r="EO4" s="18">
        <v>6</v>
      </c>
      <c r="EP4" s="18">
        <v>0</v>
      </c>
      <c r="EQ4" s="18">
        <v>0</v>
      </c>
      <c r="ER4" s="18">
        <v>0</v>
      </c>
      <c r="ES4" s="18">
        <v>0</v>
      </c>
      <c r="ET4" s="18">
        <v>0</v>
      </c>
      <c r="EU4" s="18">
        <v>0</v>
      </c>
      <c r="EV4" s="18">
        <v>0</v>
      </c>
      <c r="EW4" s="18">
        <v>0</v>
      </c>
      <c r="EX4" s="18">
        <v>0</v>
      </c>
      <c r="EY4" s="18">
        <v>0</v>
      </c>
      <c r="EZ4" s="18">
        <v>0</v>
      </c>
      <c r="FA4" s="18">
        <v>0</v>
      </c>
      <c r="FB4" s="18">
        <v>0</v>
      </c>
      <c r="FC4" s="18">
        <v>0</v>
      </c>
      <c r="FD4" s="18">
        <v>0</v>
      </c>
      <c r="FE4" s="18">
        <v>0</v>
      </c>
      <c r="FF4" s="18">
        <v>0</v>
      </c>
      <c r="FG4" s="18">
        <v>25</v>
      </c>
      <c r="FH4" s="18">
        <v>5</v>
      </c>
      <c r="FI4" s="11">
        <v>0</v>
      </c>
      <c r="FJ4" s="18">
        <v>0</v>
      </c>
      <c r="FK4" s="18">
        <v>0</v>
      </c>
      <c r="FL4" s="18">
        <v>0</v>
      </c>
      <c r="FM4" s="18">
        <v>0</v>
      </c>
      <c r="FN4" s="18">
        <v>0</v>
      </c>
      <c r="FO4" s="11">
        <v>0</v>
      </c>
      <c r="FP4" s="18">
        <v>0</v>
      </c>
      <c r="FQ4" s="11">
        <v>1</v>
      </c>
      <c r="FR4" s="11">
        <v>0</v>
      </c>
      <c r="FS4" s="11">
        <v>1</v>
      </c>
      <c r="FT4" s="11">
        <v>0</v>
      </c>
      <c r="FU4" s="11">
        <v>0</v>
      </c>
      <c r="FV4" s="11">
        <v>0</v>
      </c>
      <c r="FW4" s="11">
        <v>0</v>
      </c>
      <c r="FX4" s="11">
        <v>0</v>
      </c>
      <c r="FY4" s="11">
        <v>0</v>
      </c>
      <c r="FZ4" s="11">
        <v>0</v>
      </c>
      <c r="GA4" s="11">
        <v>0</v>
      </c>
      <c r="GB4" s="11">
        <v>0</v>
      </c>
      <c r="GC4" s="11">
        <v>0</v>
      </c>
      <c r="GD4" s="11">
        <v>0</v>
      </c>
      <c r="GE4" s="11">
        <v>0</v>
      </c>
      <c r="GF4" s="11">
        <v>1</v>
      </c>
      <c r="GG4" s="11">
        <v>0</v>
      </c>
      <c r="GH4" s="11">
        <v>1</v>
      </c>
      <c r="GI4" s="62">
        <v>9785516.5099999998</v>
      </c>
      <c r="GJ4" s="102">
        <f>GK4+GL4+GQ4+HA4+HB4+HC4+HH4+HK4+HL4+HM4</f>
        <v>9785516.5099999998</v>
      </c>
      <c r="GK4" s="97">
        <v>2200</v>
      </c>
      <c r="GL4" s="97">
        <f>GM4+GN4+GP4+GO4</f>
        <v>2925957</v>
      </c>
      <c r="GM4" s="99">
        <v>668560</v>
      </c>
      <c r="GN4" s="99">
        <v>1729764</v>
      </c>
      <c r="GO4" s="98">
        <v>0</v>
      </c>
      <c r="GP4" s="99">
        <v>527633</v>
      </c>
      <c r="GQ4" s="97">
        <f>GR4+GS4+GT4+GV4+GW4+GX4+GY4+GZ4+GU4</f>
        <v>1225474</v>
      </c>
      <c r="GR4" s="99">
        <v>955847</v>
      </c>
      <c r="GS4" s="98">
        <v>0</v>
      </c>
      <c r="GT4" s="99">
        <v>18000</v>
      </c>
      <c r="GU4" s="99">
        <v>43920</v>
      </c>
      <c r="GV4" s="99">
        <v>109952</v>
      </c>
      <c r="GW4" s="98">
        <v>0</v>
      </c>
      <c r="GX4" s="98">
        <v>0</v>
      </c>
      <c r="GY4" s="98">
        <v>0</v>
      </c>
      <c r="GZ4" s="99">
        <f>97755</f>
        <v>97755</v>
      </c>
      <c r="HA4" s="99">
        <v>42352.46</v>
      </c>
      <c r="HB4" s="99">
        <v>154031.85</v>
      </c>
      <c r="HC4" s="97">
        <f t="shared" ref="HC4:HC6" si="0">HD4+HE4+HF4+HG4</f>
        <v>1039828</v>
      </c>
      <c r="HD4" s="99">
        <v>926251</v>
      </c>
      <c r="HE4" s="98">
        <v>0</v>
      </c>
      <c r="HF4" s="99">
        <v>75077</v>
      </c>
      <c r="HG4" s="99">
        <v>38500</v>
      </c>
      <c r="HH4" s="44">
        <f t="shared" ref="HH4:HH6" si="1">SUM(HI4:HJ4)</f>
        <v>1483153</v>
      </c>
      <c r="HI4" s="45">
        <v>1274958</v>
      </c>
      <c r="HJ4" s="45">
        <v>208195</v>
      </c>
      <c r="HK4" s="100">
        <f>939553.9+1970040.97</f>
        <v>2909594.87</v>
      </c>
      <c r="HL4" s="100">
        <v>0</v>
      </c>
      <c r="HM4" s="101">
        <v>2925.33</v>
      </c>
      <c r="HN4" s="91">
        <v>4076649.96</v>
      </c>
      <c r="HO4" s="92">
        <f>HP4+HQ4+HR4</f>
        <v>4076649.96</v>
      </c>
      <c r="HP4" s="77">
        <v>785400.69</v>
      </c>
      <c r="HQ4" s="77">
        <v>1953358.25</v>
      </c>
      <c r="HR4" s="77">
        <v>1337891.02</v>
      </c>
      <c r="HS4" s="73">
        <v>6331.6</v>
      </c>
      <c r="HT4" s="105">
        <v>0</v>
      </c>
      <c r="HU4" s="18">
        <f t="shared" ref="HU4:HU6" si="2">SUM(HV4:HY4)</f>
        <v>3660.8</v>
      </c>
      <c r="HV4" s="18">
        <v>2663.14</v>
      </c>
      <c r="HW4" s="18">
        <v>0</v>
      </c>
      <c r="HX4" s="18">
        <v>305.05</v>
      </c>
      <c r="HY4" s="18">
        <v>692.61</v>
      </c>
      <c r="HZ4" s="18">
        <f t="shared" ref="HZ4:HZ6" si="3">SUM(IA4:ID4)</f>
        <v>2140.75</v>
      </c>
      <c r="IA4" s="18">
        <v>1319.32</v>
      </c>
      <c r="IB4" s="18">
        <v>0</v>
      </c>
      <c r="IC4" s="18">
        <v>310</v>
      </c>
      <c r="ID4" s="18">
        <v>511.43</v>
      </c>
      <c r="IE4" s="18">
        <f>SUM(IF4:II4)</f>
        <v>3660.8</v>
      </c>
      <c r="IF4" s="18">
        <v>2663.14</v>
      </c>
      <c r="IG4" s="18">
        <v>0</v>
      </c>
      <c r="IH4" s="18">
        <v>305.05</v>
      </c>
      <c r="II4" s="18">
        <v>692.61</v>
      </c>
      <c r="IJ4" s="18">
        <v>0</v>
      </c>
      <c r="IK4" s="18">
        <v>0</v>
      </c>
      <c r="IL4" s="18">
        <v>0</v>
      </c>
      <c r="IM4" s="18">
        <v>0</v>
      </c>
      <c r="IN4" s="18">
        <v>0</v>
      </c>
      <c r="IO4" s="18">
        <v>0</v>
      </c>
      <c r="IP4" s="18">
        <v>0</v>
      </c>
      <c r="IQ4" s="18">
        <v>0</v>
      </c>
      <c r="IR4" s="18">
        <v>0</v>
      </c>
      <c r="IS4" s="18">
        <v>0</v>
      </c>
      <c r="IT4" s="94">
        <f>SUM(IU4:IX4)</f>
        <v>3683.43</v>
      </c>
      <c r="IU4" s="94">
        <v>1656.06</v>
      </c>
      <c r="IV4" s="94">
        <v>0</v>
      </c>
      <c r="IW4" s="94">
        <v>334.56</v>
      </c>
      <c r="IX4" s="94">
        <v>1692.81</v>
      </c>
      <c r="IY4" s="11">
        <v>0</v>
      </c>
      <c r="IZ4" s="11">
        <v>0</v>
      </c>
      <c r="JA4" s="11">
        <v>0</v>
      </c>
      <c r="JB4" s="11">
        <v>0</v>
      </c>
      <c r="JC4" s="11">
        <v>0</v>
      </c>
      <c r="JD4" s="11">
        <v>0</v>
      </c>
      <c r="JE4" s="2" t="s">
        <v>149</v>
      </c>
      <c r="JF4" s="2">
        <v>0</v>
      </c>
      <c r="JG4" s="11">
        <v>0</v>
      </c>
      <c r="JH4" s="11">
        <v>0</v>
      </c>
      <c r="JI4" s="2" t="s">
        <v>149</v>
      </c>
      <c r="JJ4" s="81" t="s">
        <v>149</v>
      </c>
      <c r="JK4" s="2" t="s">
        <v>149</v>
      </c>
      <c r="JL4" s="2" t="s">
        <v>149</v>
      </c>
      <c r="JM4" s="2" t="s">
        <v>149</v>
      </c>
      <c r="JN4" s="2" t="s">
        <v>149</v>
      </c>
      <c r="JO4" s="2" t="s">
        <v>149</v>
      </c>
      <c r="JP4" s="2" t="s">
        <v>149</v>
      </c>
      <c r="JQ4" s="2" t="s">
        <v>149</v>
      </c>
    </row>
    <row r="5" spans="1:277" ht="78.75" x14ac:dyDescent="0.25">
      <c r="A5" s="10" t="s">
        <v>137</v>
      </c>
      <c r="B5" s="10" t="s">
        <v>138</v>
      </c>
      <c r="C5" s="10">
        <v>6165009334</v>
      </c>
      <c r="D5" s="10">
        <v>616501001</v>
      </c>
      <c r="E5" s="53" t="s">
        <v>150</v>
      </c>
      <c r="F5" s="53" t="s">
        <v>274</v>
      </c>
      <c r="G5" s="53" t="s">
        <v>167</v>
      </c>
      <c r="H5" s="53" t="s">
        <v>275</v>
      </c>
      <c r="I5" s="53" t="s">
        <v>276</v>
      </c>
      <c r="J5" s="53" t="s">
        <v>157</v>
      </c>
      <c r="K5" s="53" t="s">
        <v>158</v>
      </c>
      <c r="L5" s="53" t="s">
        <v>142</v>
      </c>
      <c r="M5" s="53" t="s">
        <v>143</v>
      </c>
      <c r="N5" s="53">
        <v>1973</v>
      </c>
      <c r="O5" s="53">
        <v>1973</v>
      </c>
      <c r="P5" s="53" t="s">
        <v>159</v>
      </c>
      <c r="Q5" s="108">
        <v>283961378.94999999</v>
      </c>
      <c r="R5" s="77">
        <v>0</v>
      </c>
      <c r="S5" s="77">
        <v>0</v>
      </c>
      <c r="T5" s="12" t="s">
        <v>145</v>
      </c>
      <c r="U5" s="103" t="s">
        <v>283</v>
      </c>
      <c r="V5" s="12" t="s">
        <v>284</v>
      </c>
      <c r="W5" s="53" t="s">
        <v>145</v>
      </c>
      <c r="X5" s="53">
        <v>0</v>
      </c>
      <c r="Y5" s="53">
        <v>0</v>
      </c>
      <c r="Z5" s="53" t="s">
        <v>160</v>
      </c>
      <c r="AA5" s="17">
        <v>441</v>
      </c>
      <c r="AB5" s="90">
        <v>167</v>
      </c>
      <c r="AC5" s="6">
        <v>32</v>
      </c>
      <c r="AD5" s="11" t="s">
        <v>145</v>
      </c>
      <c r="AE5" s="10" t="s">
        <v>167</v>
      </c>
      <c r="AF5" s="11">
        <v>0</v>
      </c>
      <c r="AG5" s="6" t="s">
        <v>147</v>
      </c>
      <c r="AH5" s="11" t="s">
        <v>205</v>
      </c>
      <c r="AI5" s="17">
        <v>3</v>
      </c>
      <c r="AJ5" s="11" t="s">
        <v>145</v>
      </c>
      <c r="AK5" s="53">
        <v>314.8</v>
      </c>
      <c r="AL5" s="95">
        <f>AR5+AV5+AZ5+BD5+BH5+BL5</f>
        <v>314.8</v>
      </c>
      <c r="AM5" s="6">
        <v>0</v>
      </c>
      <c r="AN5" s="95">
        <f>AS5+AW5+BA5+BE5+BI5+BM5</f>
        <v>0</v>
      </c>
      <c r="AO5" s="6">
        <v>0</v>
      </c>
      <c r="AP5" s="95">
        <f>AT5+AX5+BB5+BF5+BJ5+BN5</f>
        <v>0</v>
      </c>
      <c r="AQ5" s="17">
        <v>1</v>
      </c>
      <c r="AR5" s="53">
        <v>39.5</v>
      </c>
      <c r="AS5" s="6">
        <v>0</v>
      </c>
      <c r="AT5" s="6">
        <v>0</v>
      </c>
      <c r="AU5" s="17">
        <v>8</v>
      </c>
      <c r="AV5" s="53">
        <v>162.9</v>
      </c>
      <c r="AW5" s="6">
        <v>0</v>
      </c>
      <c r="AX5" s="6">
        <v>0</v>
      </c>
      <c r="AY5" s="11">
        <v>0</v>
      </c>
      <c r="AZ5" s="53">
        <v>0</v>
      </c>
      <c r="BA5" s="6">
        <v>0</v>
      </c>
      <c r="BB5" s="6">
        <v>0</v>
      </c>
      <c r="BC5" s="11">
        <v>0</v>
      </c>
      <c r="BD5" s="53">
        <v>0</v>
      </c>
      <c r="BE5" s="6">
        <v>0</v>
      </c>
      <c r="BF5" s="6">
        <v>0</v>
      </c>
      <c r="BG5" s="11">
        <v>2</v>
      </c>
      <c r="BH5" s="53">
        <v>55.1</v>
      </c>
      <c r="BI5" s="6">
        <v>0</v>
      </c>
      <c r="BJ5" s="6">
        <v>0</v>
      </c>
      <c r="BK5" s="17">
        <v>4</v>
      </c>
      <c r="BL5" s="53">
        <v>57.3</v>
      </c>
      <c r="BM5" s="6">
        <v>0</v>
      </c>
      <c r="BN5" s="6">
        <v>0</v>
      </c>
      <c r="BO5" s="20" t="s">
        <v>152</v>
      </c>
      <c r="BP5" s="17" t="s">
        <v>167</v>
      </c>
      <c r="BQ5" s="53">
        <v>7647.3</v>
      </c>
      <c r="BR5" s="95">
        <f>BS5+BU5+BV5</f>
        <v>7647.3</v>
      </c>
      <c r="BS5" s="53">
        <v>3086.5</v>
      </c>
      <c r="BT5" s="95">
        <f>BW5+CE5</f>
        <v>3086.5</v>
      </c>
      <c r="BU5" s="53">
        <v>314.8</v>
      </c>
      <c r="BV5" s="53">
        <f>SUM(BQ5-BS5-BU5)</f>
        <v>4246</v>
      </c>
      <c r="BW5" s="53">
        <v>3086.5</v>
      </c>
      <c r="BX5" s="96">
        <f>BY5+CB5</f>
        <v>3086.5</v>
      </c>
      <c r="BY5" s="53">
        <v>3086.5</v>
      </c>
      <c r="BZ5" s="12">
        <v>0</v>
      </c>
      <c r="CA5" s="6">
        <v>0</v>
      </c>
      <c r="CB5" s="53">
        <v>0</v>
      </c>
      <c r="CC5" s="12">
        <v>0</v>
      </c>
      <c r="CD5" s="6">
        <v>0</v>
      </c>
      <c r="CE5" s="53">
        <v>0</v>
      </c>
      <c r="CF5" s="86">
        <f>CG5+CH5+CI5</f>
        <v>0</v>
      </c>
      <c r="CG5" s="6">
        <v>0</v>
      </c>
      <c r="CH5" s="6">
        <v>0</v>
      </c>
      <c r="CI5" s="6">
        <v>0</v>
      </c>
      <c r="CJ5" s="53">
        <v>4246</v>
      </c>
      <c r="CK5" s="6">
        <v>595.1</v>
      </c>
      <c r="CL5" s="6">
        <v>0</v>
      </c>
      <c r="CM5" s="17">
        <v>69</v>
      </c>
      <c r="CN5" s="104">
        <f>CO5+CP5+CQ5</f>
        <v>69</v>
      </c>
      <c r="CO5" s="17">
        <v>49</v>
      </c>
      <c r="CP5" s="6">
        <v>20</v>
      </c>
      <c r="CQ5" s="6">
        <v>0</v>
      </c>
      <c r="CR5" s="17">
        <v>40</v>
      </c>
      <c r="CS5" s="104">
        <f>CT5+CU5+CV5</f>
        <v>40</v>
      </c>
      <c r="CT5" s="17">
        <v>28</v>
      </c>
      <c r="CU5" s="6">
        <v>12</v>
      </c>
      <c r="CV5" s="6">
        <v>0</v>
      </c>
      <c r="CW5" s="17">
        <v>93</v>
      </c>
      <c r="CX5" s="104">
        <f>CY5+CZ5+DA5</f>
        <v>93</v>
      </c>
      <c r="CY5" s="17">
        <v>65</v>
      </c>
      <c r="CZ5" s="6">
        <v>28</v>
      </c>
      <c r="DA5" s="6">
        <v>0</v>
      </c>
      <c r="DB5" s="17">
        <v>0</v>
      </c>
      <c r="DC5" s="104">
        <f>DD5+DE5+DF5</f>
        <v>0</v>
      </c>
      <c r="DD5" s="17">
        <v>0</v>
      </c>
      <c r="DE5" s="6">
        <v>0</v>
      </c>
      <c r="DF5" s="6">
        <v>0</v>
      </c>
      <c r="DG5" s="58">
        <v>371</v>
      </c>
      <c r="DH5" s="93">
        <f>DI5+EH5+FJ5+FO5+FP5</f>
        <v>371</v>
      </c>
      <c r="DI5" s="18">
        <v>322</v>
      </c>
      <c r="DJ5" s="18">
        <v>321</v>
      </c>
      <c r="DK5" s="18">
        <v>0</v>
      </c>
      <c r="DL5" s="18">
        <v>321</v>
      </c>
      <c r="DM5" s="18">
        <v>0</v>
      </c>
      <c r="DN5" s="18">
        <v>1</v>
      </c>
      <c r="DO5" s="18">
        <v>0</v>
      </c>
      <c r="DP5" s="18">
        <v>1</v>
      </c>
      <c r="DQ5" s="18">
        <v>0</v>
      </c>
      <c r="DR5" s="18">
        <v>0</v>
      </c>
      <c r="DS5" s="18">
        <v>0</v>
      </c>
      <c r="DT5" s="18">
        <v>0</v>
      </c>
      <c r="DU5" s="18">
        <v>0</v>
      </c>
      <c r="DV5" s="18">
        <v>0</v>
      </c>
      <c r="DW5" s="18">
        <v>0</v>
      </c>
      <c r="DX5" s="18">
        <v>0</v>
      </c>
      <c r="DY5" s="18">
        <v>0</v>
      </c>
      <c r="DZ5" s="18">
        <v>0</v>
      </c>
      <c r="EA5" s="18">
        <v>0</v>
      </c>
      <c r="EB5" s="18">
        <v>0</v>
      </c>
      <c r="EC5" s="18">
        <v>0</v>
      </c>
      <c r="ED5" s="18">
        <v>0</v>
      </c>
      <c r="EE5" s="18">
        <v>0</v>
      </c>
      <c r="EF5" s="18">
        <v>0</v>
      </c>
      <c r="EG5" s="18">
        <v>0</v>
      </c>
      <c r="EH5" s="23">
        <v>49</v>
      </c>
      <c r="EI5" s="18">
        <v>49</v>
      </c>
      <c r="EJ5" s="18">
        <v>0</v>
      </c>
      <c r="EK5" s="18">
        <v>49</v>
      </c>
      <c r="EL5" s="18">
        <v>0</v>
      </c>
      <c r="EM5" s="18">
        <v>0</v>
      </c>
      <c r="EN5" s="18">
        <v>0</v>
      </c>
      <c r="EO5" s="18">
        <v>0</v>
      </c>
      <c r="EP5" s="18">
        <v>0</v>
      </c>
      <c r="EQ5" s="18">
        <v>0</v>
      </c>
      <c r="ER5" s="18">
        <v>0</v>
      </c>
      <c r="ES5" s="18">
        <v>0</v>
      </c>
      <c r="ET5" s="18">
        <v>0</v>
      </c>
      <c r="EU5" s="18">
        <v>0</v>
      </c>
      <c r="EV5" s="18">
        <v>0</v>
      </c>
      <c r="EW5" s="18">
        <v>0</v>
      </c>
      <c r="EX5" s="18">
        <v>0</v>
      </c>
      <c r="EY5" s="18">
        <v>0</v>
      </c>
      <c r="EZ5" s="18">
        <v>0</v>
      </c>
      <c r="FA5" s="18">
        <v>0</v>
      </c>
      <c r="FB5" s="18">
        <v>0</v>
      </c>
      <c r="FC5" s="18">
        <v>0</v>
      </c>
      <c r="FD5" s="18">
        <v>0</v>
      </c>
      <c r="FE5" s="18">
        <v>0</v>
      </c>
      <c r="FF5" s="18">
        <v>0</v>
      </c>
      <c r="FG5" s="18">
        <v>52</v>
      </c>
      <c r="FH5" s="18">
        <v>1</v>
      </c>
      <c r="FI5" s="11">
        <v>0</v>
      </c>
      <c r="FJ5" s="18">
        <v>0</v>
      </c>
      <c r="FK5" s="18">
        <v>0</v>
      </c>
      <c r="FL5" s="18">
        <v>0</v>
      </c>
      <c r="FM5" s="18">
        <v>0</v>
      </c>
      <c r="FN5" s="18">
        <v>0</v>
      </c>
      <c r="FO5" s="11">
        <v>0</v>
      </c>
      <c r="FP5" s="18">
        <v>0</v>
      </c>
      <c r="FQ5" s="11">
        <v>0</v>
      </c>
      <c r="FR5" s="11">
        <v>0</v>
      </c>
      <c r="FS5" s="11">
        <v>0</v>
      </c>
      <c r="FT5" s="11">
        <v>0</v>
      </c>
      <c r="FU5" s="11">
        <v>0</v>
      </c>
      <c r="FV5" s="11">
        <v>0</v>
      </c>
      <c r="FW5" s="11">
        <v>0</v>
      </c>
      <c r="FX5" s="11">
        <v>0</v>
      </c>
      <c r="FY5" s="11">
        <v>0</v>
      </c>
      <c r="FZ5" s="11">
        <v>0</v>
      </c>
      <c r="GA5" s="11">
        <v>0</v>
      </c>
      <c r="GB5" s="11">
        <v>0</v>
      </c>
      <c r="GC5" s="11">
        <v>0</v>
      </c>
      <c r="GD5" s="11">
        <v>0</v>
      </c>
      <c r="GE5" s="11">
        <v>0</v>
      </c>
      <c r="GF5" s="11">
        <v>0</v>
      </c>
      <c r="GG5" s="11">
        <v>0</v>
      </c>
      <c r="GH5" s="11">
        <v>0</v>
      </c>
      <c r="GI5" s="62">
        <v>18321244.789999999</v>
      </c>
      <c r="GJ5" s="102">
        <f>GK5+GL5+GQ5+HA5+HB5+HC5+HH5+HK5+HL5+HM5</f>
        <v>18321244.789999999</v>
      </c>
      <c r="GK5" s="97">
        <v>2200</v>
      </c>
      <c r="GL5" s="97">
        <f>GM5+GN5+GP5+GO5</f>
        <v>5231395</v>
      </c>
      <c r="GM5" s="99">
        <v>1290124</v>
      </c>
      <c r="GN5" s="99">
        <v>2972203</v>
      </c>
      <c r="GO5" s="98">
        <v>0</v>
      </c>
      <c r="GP5" s="99">
        <v>969068</v>
      </c>
      <c r="GQ5" s="97">
        <f>GR5+GS5+GT5+GV5+GW5+GX5+GY5+GZ5+GU5</f>
        <v>2493754</v>
      </c>
      <c r="GR5" s="99">
        <v>1923988</v>
      </c>
      <c r="GS5" s="98">
        <v>0</v>
      </c>
      <c r="GT5" s="99">
        <v>120756</v>
      </c>
      <c r="GU5" s="99">
        <v>108773</v>
      </c>
      <c r="GV5" s="99">
        <v>201941</v>
      </c>
      <c r="GW5" s="98">
        <v>0</v>
      </c>
      <c r="GX5" s="98">
        <v>0</v>
      </c>
      <c r="GY5" s="98">
        <v>0</v>
      </c>
      <c r="GZ5" s="99">
        <f>138296</f>
        <v>138296</v>
      </c>
      <c r="HA5" s="99">
        <v>86629.29</v>
      </c>
      <c r="HB5" s="99">
        <v>382387.92</v>
      </c>
      <c r="HC5" s="97">
        <f t="shared" si="0"/>
        <v>1029143</v>
      </c>
      <c r="HD5" s="99">
        <v>926251</v>
      </c>
      <c r="HE5" s="98">
        <v>0</v>
      </c>
      <c r="HF5" s="99">
        <v>64392</v>
      </c>
      <c r="HG5" s="99">
        <v>38500</v>
      </c>
      <c r="HH5" s="44">
        <f t="shared" si="1"/>
        <v>2706905</v>
      </c>
      <c r="HI5" s="45">
        <v>2183357</v>
      </c>
      <c r="HJ5" s="45">
        <v>523548</v>
      </c>
      <c r="HK5" s="100">
        <f>1022553.9+3147782.86</f>
        <v>4170336.76</v>
      </c>
      <c r="HL5" s="100">
        <f>24739.34+170754.48+2000000</f>
        <v>2195493.8199999998</v>
      </c>
      <c r="HM5" s="101">
        <v>23000</v>
      </c>
      <c r="HN5" s="91">
        <v>8285481.0999999996</v>
      </c>
      <c r="HO5" s="92">
        <f>HP5+HQ5+HR5</f>
        <v>8285481.0999999996</v>
      </c>
      <c r="HP5" s="77">
        <v>1445588.39</v>
      </c>
      <c r="HQ5" s="77">
        <v>4456242.7699999996</v>
      </c>
      <c r="HR5" s="77">
        <v>2383649.94</v>
      </c>
      <c r="HS5" s="73">
        <v>18331.599999999999</v>
      </c>
      <c r="HT5" s="105">
        <v>2000000</v>
      </c>
      <c r="HU5" s="18">
        <f t="shared" si="2"/>
        <v>4188.2299999999996</v>
      </c>
      <c r="HV5" s="18">
        <v>2803.39</v>
      </c>
      <c r="HW5" s="18">
        <v>0</v>
      </c>
      <c r="HX5" s="18">
        <v>305.64999999999998</v>
      </c>
      <c r="HY5" s="18">
        <v>1079.19</v>
      </c>
      <c r="HZ5" s="18">
        <f t="shared" si="3"/>
        <v>2140.7999999999997</v>
      </c>
      <c r="IA5" s="18">
        <v>1319.32</v>
      </c>
      <c r="IB5" s="18">
        <v>0</v>
      </c>
      <c r="IC5" s="18">
        <v>310.05</v>
      </c>
      <c r="ID5" s="18">
        <v>511.43</v>
      </c>
      <c r="IE5" s="18">
        <f t="shared" ref="IE5:IE6" si="4">SUM(IF5:II5)</f>
        <v>4188.2299999999996</v>
      </c>
      <c r="IF5" s="18">
        <v>2803.39</v>
      </c>
      <c r="IG5" s="18">
        <v>0</v>
      </c>
      <c r="IH5" s="18">
        <v>305.64999999999998</v>
      </c>
      <c r="II5" s="18">
        <v>1079.19</v>
      </c>
      <c r="IJ5" s="18">
        <v>0</v>
      </c>
      <c r="IK5" s="18">
        <v>0</v>
      </c>
      <c r="IL5" s="18">
        <v>0</v>
      </c>
      <c r="IM5" s="18">
        <v>0</v>
      </c>
      <c r="IN5" s="18">
        <v>0</v>
      </c>
      <c r="IO5" s="18">
        <v>0</v>
      </c>
      <c r="IP5" s="18">
        <v>0</v>
      </c>
      <c r="IQ5" s="18">
        <v>0</v>
      </c>
      <c r="IR5" s="18">
        <v>0</v>
      </c>
      <c r="IS5" s="18">
        <v>0</v>
      </c>
      <c r="IT5" s="94">
        <f t="shared" ref="IT5:IT6" si="5">SUM(IU5:IX5)</f>
        <v>3168.6000000000004</v>
      </c>
      <c r="IU5" s="94">
        <v>1505.7</v>
      </c>
      <c r="IV5" s="94">
        <v>0</v>
      </c>
      <c r="IW5" s="94">
        <v>313.20999999999998</v>
      </c>
      <c r="IX5" s="94">
        <v>1349.69</v>
      </c>
      <c r="IY5" s="11">
        <v>0</v>
      </c>
      <c r="IZ5" s="11">
        <v>0</v>
      </c>
      <c r="JA5" s="11">
        <v>0</v>
      </c>
      <c r="JB5" s="11">
        <v>0</v>
      </c>
      <c r="JC5" s="11">
        <v>0</v>
      </c>
      <c r="JD5" s="11">
        <v>0</v>
      </c>
      <c r="JE5" s="2" t="s">
        <v>149</v>
      </c>
      <c r="JF5" s="2">
        <v>0</v>
      </c>
      <c r="JG5" s="11">
        <v>0</v>
      </c>
      <c r="JH5" s="11">
        <v>0</v>
      </c>
      <c r="JI5" s="2" t="s">
        <v>149</v>
      </c>
      <c r="JJ5" s="81" t="s">
        <v>149</v>
      </c>
      <c r="JK5" s="2" t="s">
        <v>149</v>
      </c>
      <c r="JL5" s="2" t="s">
        <v>149</v>
      </c>
      <c r="JM5" s="2" t="s">
        <v>149</v>
      </c>
      <c r="JN5" s="2" t="s">
        <v>149</v>
      </c>
      <c r="JO5" s="2" t="s">
        <v>149</v>
      </c>
      <c r="JP5" s="2" t="s">
        <v>149</v>
      </c>
      <c r="JQ5" s="2" t="s">
        <v>149</v>
      </c>
    </row>
    <row r="6" spans="1:277" ht="47.25" x14ac:dyDescent="0.25">
      <c r="A6" s="10" t="s">
        <v>137</v>
      </c>
      <c r="B6" s="10" t="s">
        <v>138</v>
      </c>
      <c r="C6" s="10">
        <v>6165009334</v>
      </c>
      <c r="D6" s="10">
        <v>616501001</v>
      </c>
      <c r="E6" s="53" t="s">
        <v>150</v>
      </c>
      <c r="F6" s="53" t="s">
        <v>274</v>
      </c>
      <c r="G6" s="53" t="s">
        <v>167</v>
      </c>
      <c r="H6" s="53" t="s">
        <v>275</v>
      </c>
      <c r="I6" s="53" t="s">
        <v>276</v>
      </c>
      <c r="J6" s="53" t="s">
        <v>161</v>
      </c>
      <c r="K6" s="53" t="s">
        <v>162</v>
      </c>
      <c r="L6" s="53" t="s">
        <v>148</v>
      </c>
      <c r="M6" s="53" t="s">
        <v>151</v>
      </c>
      <c r="N6" s="53">
        <v>1982</v>
      </c>
      <c r="O6" s="53">
        <v>1983</v>
      </c>
      <c r="P6" s="53" t="s">
        <v>278</v>
      </c>
      <c r="Q6" s="108">
        <v>122420938.48999999</v>
      </c>
      <c r="R6" s="77">
        <v>0</v>
      </c>
      <c r="S6" s="77">
        <v>0</v>
      </c>
      <c r="T6" s="12" t="s">
        <v>152</v>
      </c>
      <c r="U6" s="12">
        <v>0</v>
      </c>
      <c r="V6" s="12">
        <v>0</v>
      </c>
      <c r="W6" s="53" t="s">
        <v>145</v>
      </c>
      <c r="X6" s="53">
        <v>0</v>
      </c>
      <c r="Y6" s="53">
        <v>0</v>
      </c>
      <c r="Z6" s="53" t="s">
        <v>164</v>
      </c>
      <c r="AA6" s="17">
        <v>188</v>
      </c>
      <c r="AB6" s="90">
        <v>54</v>
      </c>
      <c r="AC6" s="6">
        <v>0</v>
      </c>
      <c r="AD6" s="11" t="s">
        <v>145</v>
      </c>
      <c r="AE6" s="10" t="s">
        <v>167</v>
      </c>
      <c r="AF6" s="11">
        <v>0</v>
      </c>
      <c r="AG6" s="6" t="s">
        <v>147</v>
      </c>
      <c r="AH6" s="11" t="s">
        <v>205</v>
      </c>
      <c r="AI6" s="17">
        <v>2</v>
      </c>
      <c r="AJ6" s="11" t="s">
        <v>145</v>
      </c>
      <c r="AK6" s="53">
        <v>127.6</v>
      </c>
      <c r="AL6" s="95">
        <f>AR6+AV6+AZ6+BD6+BH6+BL6</f>
        <v>127.60000000000001</v>
      </c>
      <c r="AM6" s="6">
        <v>0</v>
      </c>
      <c r="AN6" s="95">
        <f>AS6+AW6+BA6+BE6+BI6+BM6</f>
        <v>0</v>
      </c>
      <c r="AO6" s="6">
        <v>0</v>
      </c>
      <c r="AP6" s="95">
        <f>AT6+AX6+BB6+BF6+BJ6+BN6</f>
        <v>0</v>
      </c>
      <c r="AQ6" s="17">
        <v>0</v>
      </c>
      <c r="AR6" s="53">
        <v>0</v>
      </c>
      <c r="AS6" s="6">
        <v>0</v>
      </c>
      <c r="AT6" s="6">
        <v>0</v>
      </c>
      <c r="AU6" s="17">
        <v>2</v>
      </c>
      <c r="AV6" s="53">
        <v>80.7</v>
      </c>
      <c r="AW6" s="6">
        <v>0</v>
      </c>
      <c r="AX6" s="6">
        <v>0</v>
      </c>
      <c r="AY6" s="11">
        <v>0</v>
      </c>
      <c r="AZ6" s="53">
        <v>0</v>
      </c>
      <c r="BA6" s="6">
        <v>0</v>
      </c>
      <c r="BB6" s="6">
        <v>0</v>
      </c>
      <c r="BC6" s="11">
        <v>0</v>
      </c>
      <c r="BD6" s="53">
        <v>0</v>
      </c>
      <c r="BE6" s="6">
        <v>0</v>
      </c>
      <c r="BF6" s="6">
        <v>0</v>
      </c>
      <c r="BG6" s="11">
        <v>1</v>
      </c>
      <c r="BH6" s="53">
        <v>28.1</v>
      </c>
      <c r="BI6" s="6">
        <v>0</v>
      </c>
      <c r="BJ6" s="6">
        <v>0</v>
      </c>
      <c r="BK6" s="17">
        <v>2</v>
      </c>
      <c r="BL6" s="53">
        <v>18.8</v>
      </c>
      <c r="BM6" s="6">
        <v>0</v>
      </c>
      <c r="BN6" s="6">
        <v>0</v>
      </c>
      <c r="BO6" s="20" t="s">
        <v>152</v>
      </c>
      <c r="BP6" s="17" t="s">
        <v>167</v>
      </c>
      <c r="BQ6" s="50">
        <v>3643</v>
      </c>
      <c r="BR6" s="95">
        <f>BS6+BU6+BV6</f>
        <v>3643</v>
      </c>
      <c r="BS6" s="79">
        <v>1357</v>
      </c>
      <c r="BT6" s="95">
        <f>BW6+CE6</f>
        <v>1357</v>
      </c>
      <c r="BU6" s="53">
        <v>127.6</v>
      </c>
      <c r="BV6" s="50">
        <v>2158.4</v>
      </c>
      <c r="BW6" s="53">
        <v>1357</v>
      </c>
      <c r="BX6" s="96">
        <f>BY6+CB6</f>
        <v>1357</v>
      </c>
      <c r="BY6" s="79">
        <v>1357</v>
      </c>
      <c r="BZ6" s="12">
        <v>0</v>
      </c>
      <c r="CA6" s="6">
        <v>0</v>
      </c>
      <c r="CB6" s="53">
        <v>0</v>
      </c>
      <c r="CC6" s="12">
        <v>0</v>
      </c>
      <c r="CD6" s="6">
        <v>0</v>
      </c>
      <c r="CE6" s="53">
        <v>0</v>
      </c>
      <c r="CF6" s="86">
        <f>CG6+CH6+CI6</f>
        <v>0</v>
      </c>
      <c r="CG6" s="6">
        <v>0</v>
      </c>
      <c r="CH6" s="6">
        <v>0</v>
      </c>
      <c r="CI6" s="6">
        <v>0</v>
      </c>
      <c r="CJ6" s="53">
        <v>2149.4</v>
      </c>
      <c r="CK6" s="6">
        <v>559.79999999999995</v>
      </c>
      <c r="CL6" s="6">
        <v>0</v>
      </c>
      <c r="CM6" s="17">
        <v>0</v>
      </c>
      <c r="CN6" s="104">
        <f>CO6+CP6+CQ6</f>
        <v>0</v>
      </c>
      <c r="CO6" s="17">
        <v>0</v>
      </c>
      <c r="CP6" s="6">
        <v>0</v>
      </c>
      <c r="CQ6" s="6">
        <v>0</v>
      </c>
      <c r="CR6" s="17">
        <v>61</v>
      </c>
      <c r="CS6" s="104">
        <f>CT6+CU6+CV6</f>
        <v>61</v>
      </c>
      <c r="CT6" s="17">
        <v>43</v>
      </c>
      <c r="CU6" s="6">
        <v>18</v>
      </c>
      <c r="CV6" s="6">
        <v>0</v>
      </c>
      <c r="CW6" s="17">
        <v>22</v>
      </c>
      <c r="CX6" s="104">
        <f>CY6+CZ6+DA6</f>
        <v>22</v>
      </c>
      <c r="CY6" s="17">
        <v>16</v>
      </c>
      <c r="CZ6" s="6">
        <v>6</v>
      </c>
      <c r="DA6" s="6">
        <v>0</v>
      </c>
      <c r="DB6" s="17">
        <v>0</v>
      </c>
      <c r="DC6" s="104">
        <f>DD6+DE6+DF6</f>
        <v>0</v>
      </c>
      <c r="DD6" s="17">
        <v>0</v>
      </c>
      <c r="DE6" s="6">
        <v>0</v>
      </c>
      <c r="DF6" s="6">
        <v>0</v>
      </c>
      <c r="DG6" s="58">
        <v>182</v>
      </c>
      <c r="DH6" s="93">
        <f>DI6+EH6+FJ6+FO6+FP6</f>
        <v>182</v>
      </c>
      <c r="DI6" s="18">
        <v>118</v>
      </c>
      <c r="DJ6" s="18">
        <v>117</v>
      </c>
      <c r="DK6" s="18">
        <v>117</v>
      </c>
      <c r="DL6" s="18">
        <v>0</v>
      </c>
      <c r="DM6" s="18">
        <v>0</v>
      </c>
      <c r="DN6" s="18">
        <v>1</v>
      </c>
      <c r="DO6" s="18">
        <v>1</v>
      </c>
      <c r="DP6" s="18">
        <v>0</v>
      </c>
      <c r="DQ6" s="18">
        <v>0</v>
      </c>
      <c r="DR6" s="18">
        <v>0</v>
      </c>
      <c r="DS6" s="18">
        <v>0</v>
      </c>
      <c r="DT6" s="18">
        <v>0</v>
      </c>
      <c r="DU6" s="18">
        <v>0</v>
      </c>
      <c r="DV6" s="18">
        <v>0</v>
      </c>
      <c r="DW6" s="18">
        <v>0</v>
      </c>
      <c r="DX6" s="18">
        <v>0</v>
      </c>
      <c r="DY6" s="18">
        <v>0</v>
      </c>
      <c r="DZ6" s="18">
        <v>0</v>
      </c>
      <c r="EA6" s="18">
        <v>0</v>
      </c>
      <c r="EB6" s="18">
        <v>0</v>
      </c>
      <c r="EC6" s="18">
        <v>0</v>
      </c>
      <c r="ED6" s="18">
        <v>0</v>
      </c>
      <c r="EE6" s="18">
        <v>0</v>
      </c>
      <c r="EF6" s="18">
        <v>0</v>
      </c>
      <c r="EG6" s="18">
        <v>0</v>
      </c>
      <c r="EH6" s="23">
        <v>64</v>
      </c>
      <c r="EI6" s="18">
        <v>64</v>
      </c>
      <c r="EJ6" s="18">
        <v>64</v>
      </c>
      <c r="EK6" s="18">
        <v>0</v>
      </c>
      <c r="EL6" s="18">
        <v>0</v>
      </c>
      <c r="EM6" s="18">
        <v>0</v>
      </c>
      <c r="EN6" s="18">
        <v>0</v>
      </c>
      <c r="EO6" s="18">
        <v>0</v>
      </c>
      <c r="EP6" s="18">
        <v>0</v>
      </c>
      <c r="EQ6" s="18">
        <v>0</v>
      </c>
      <c r="ER6" s="18">
        <v>0</v>
      </c>
      <c r="ES6" s="18">
        <v>0</v>
      </c>
      <c r="ET6" s="18">
        <v>0</v>
      </c>
      <c r="EU6" s="18">
        <v>0</v>
      </c>
      <c r="EV6" s="18">
        <v>0</v>
      </c>
      <c r="EW6" s="18">
        <v>0</v>
      </c>
      <c r="EX6" s="18">
        <v>0</v>
      </c>
      <c r="EY6" s="18">
        <v>0</v>
      </c>
      <c r="EZ6" s="18">
        <v>0</v>
      </c>
      <c r="FA6" s="18">
        <v>0</v>
      </c>
      <c r="FB6" s="18">
        <v>0</v>
      </c>
      <c r="FC6" s="18">
        <v>0</v>
      </c>
      <c r="FD6" s="18">
        <v>0</v>
      </c>
      <c r="FE6" s="18">
        <v>0</v>
      </c>
      <c r="FF6" s="18">
        <v>0</v>
      </c>
      <c r="FG6" s="18">
        <v>11</v>
      </c>
      <c r="FH6" s="18">
        <v>6</v>
      </c>
      <c r="FI6" s="11">
        <v>0</v>
      </c>
      <c r="FJ6" s="18">
        <v>0</v>
      </c>
      <c r="FK6" s="18">
        <v>0</v>
      </c>
      <c r="FL6" s="18">
        <v>0</v>
      </c>
      <c r="FM6" s="18">
        <v>0</v>
      </c>
      <c r="FN6" s="18">
        <v>0</v>
      </c>
      <c r="FO6" s="11">
        <v>0</v>
      </c>
      <c r="FP6" s="18">
        <v>0</v>
      </c>
      <c r="FQ6" s="11">
        <v>1</v>
      </c>
      <c r="FR6" s="11">
        <v>1</v>
      </c>
      <c r="FS6" s="11">
        <v>0</v>
      </c>
      <c r="FT6" s="11">
        <v>0</v>
      </c>
      <c r="FU6" s="11">
        <v>0</v>
      </c>
      <c r="FV6" s="11">
        <v>0</v>
      </c>
      <c r="FW6" s="11">
        <v>1</v>
      </c>
      <c r="FX6" s="11">
        <v>1</v>
      </c>
      <c r="FY6" s="11">
        <v>0</v>
      </c>
      <c r="FZ6" s="11">
        <v>0</v>
      </c>
      <c r="GA6" s="11">
        <v>0</v>
      </c>
      <c r="GB6" s="11">
        <v>0</v>
      </c>
      <c r="GC6" s="11">
        <v>0</v>
      </c>
      <c r="GD6" s="11">
        <v>0</v>
      </c>
      <c r="GE6" s="11">
        <v>0</v>
      </c>
      <c r="GF6" s="11">
        <v>0</v>
      </c>
      <c r="GG6" s="11">
        <v>0</v>
      </c>
      <c r="GH6" s="11">
        <v>0</v>
      </c>
      <c r="GI6" s="62">
        <v>11954162.039999999</v>
      </c>
      <c r="GJ6" s="102">
        <f>GK6+GL6+GQ6+HA6+HB6+HC6+HH6+HK6+HL6+HM6</f>
        <v>11954162.040000001</v>
      </c>
      <c r="GK6" s="97">
        <v>2200</v>
      </c>
      <c r="GL6" s="97">
        <f>GM6+GN6+GP6+GO6</f>
        <v>2498517</v>
      </c>
      <c r="GM6" s="99">
        <v>518924</v>
      </c>
      <c r="GN6" s="99">
        <v>1660460</v>
      </c>
      <c r="GO6" s="98">
        <v>0</v>
      </c>
      <c r="GP6" s="99">
        <v>319133</v>
      </c>
      <c r="GQ6" s="97">
        <f>GR6+GS6+GT6+GV6+GW6+GX6+GY6+GZ6+GU6</f>
        <v>1688040</v>
      </c>
      <c r="GR6" s="99">
        <v>1050797</v>
      </c>
      <c r="GS6" s="98">
        <v>0</v>
      </c>
      <c r="GT6" s="99">
        <v>370000</v>
      </c>
      <c r="GU6" s="99">
        <v>10710</v>
      </c>
      <c r="GV6" s="99">
        <v>99065</v>
      </c>
      <c r="GW6" s="98">
        <v>0</v>
      </c>
      <c r="GX6" s="98">
        <v>0</v>
      </c>
      <c r="GY6" s="98">
        <v>0</v>
      </c>
      <c r="GZ6" s="99">
        <f>157468</f>
        <v>157468</v>
      </c>
      <c r="HA6" s="99">
        <v>404202.53</v>
      </c>
      <c r="HB6" s="99">
        <v>0</v>
      </c>
      <c r="HC6" s="97">
        <f t="shared" si="0"/>
        <v>1014303</v>
      </c>
      <c r="HD6" s="97">
        <v>926252</v>
      </c>
      <c r="HE6" s="98">
        <v>0</v>
      </c>
      <c r="HF6" s="99">
        <v>49551</v>
      </c>
      <c r="HG6" s="99">
        <v>38500</v>
      </c>
      <c r="HH6" s="44">
        <f t="shared" si="1"/>
        <v>110509</v>
      </c>
      <c r="HI6" s="45">
        <v>82512</v>
      </c>
      <c r="HJ6" s="45">
        <v>27997</v>
      </c>
      <c r="HK6" s="101">
        <f>4852567.49+1341911.97</f>
        <v>6194479.46</v>
      </c>
      <c r="HL6" s="100">
        <v>0</v>
      </c>
      <c r="HM6" s="101">
        <v>41911.050000000003</v>
      </c>
      <c r="HN6" s="77">
        <v>3189135.99</v>
      </c>
      <c r="HO6" s="92">
        <f>HP6+HQ6+HR6</f>
        <v>3189135.99</v>
      </c>
      <c r="HP6" s="77">
        <v>257712</v>
      </c>
      <c r="HQ6" s="77">
        <v>1710166.47</v>
      </c>
      <c r="HR6" s="77">
        <v>1221257.52</v>
      </c>
      <c r="HS6" s="73">
        <v>0</v>
      </c>
      <c r="HT6" s="105">
        <v>0</v>
      </c>
      <c r="HU6" s="18">
        <f t="shared" si="2"/>
        <v>3312.94</v>
      </c>
      <c r="HV6" s="18">
        <v>2547.71</v>
      </c>
      <c r="HW6" s="18">
        <v>0</v>
      </c>
      <c r="HX6" s="18">
        <v>118</v>
      </c>
      <c r="HY6" s="18">
        <v>647.23</v>
      </c>
      <c r="HZ6" s="18">
        <f t="shared" si="3"/>
        <v>1903.29</v>
      </c>
      <c r="IA6" s="18">
        <v>1273.8599999999999</v>
      </c>
      <c r="IB6" s="18">
        <v>0</v>
      </c>
      <c r="IC6" s="18">
        <v>118</v>
      </c>
      <c r="ID6" s="18">
        <v>511.43</v>
      </c>
      <c r="IE6" s="18">
        <f t="shared" si="4"/>
        <v>3312.94</v>
      </c>
      <c r="IF6" s="18">
        <v>2547.71</v>
      </c>
      <c r="IG6" s="18">
        <v>0</v>
      </c>
      <c r="IH6" s="18">
        <v>118</v>
      </c>
      <c r="II6" s="18">
        <v>647.23</v>
      </c>
      <c r="IJ6" s="18">
        <v>0</v>
      </c>
      <c r="IK6" s="18">
        <v>0</v>
      </c>
      <c r="IL6" s="18">
        <v>0</v>
      </c>
      <c r="IM6" s="18">
        <v>0</v>
      </c>
      <c r="IN6" s="18">
        <v>0</v>
      </c>
      <c r="IO6" s="18">
        <v>0</v>
      </c>
      <c r="IP6" s="18">
        <v>0</v>
      </c>
      <c r="IQ6" s="18">
        <v>0</v>
      </c>
      <c r="IR6" s="18">
        <v>0</v>
      </c>
      <c r="IS6" s="18">
        <v>0</v>
      </c>
      <c r="IT6" s="94">
        <f t="shared" si="5"/>
        <v>2060.4899999999998</v>
      </c>
      <c r="IU6" s="94">
        <v>1273.8599999999999</v>
      </c>
      <c r="IV6" s="94">
        <v>0</v>
      </c>
      <c r="IW6" s="94">
        <v>118</v>
      </c>
      <c r="IX6" s="94">
        <v>668.63</v>
      </c>
      <c r="IY6" s="11">
        <v>0</v>
      </c>
      <c r="IZ6" s="11">
        <v>0</v>
      </c>
      <c r="JA6" s="11">
        <v>0</v>
      </c>
      <c r="JB6" s="11">
        <v>0</v>
      </c>
      <c r="JC6" s="11">
        <v>0</v>
      </c>
      <c r="JD6" s="11">
        <v>0</v>
      </c>
      <c r="JE6" s="2" t="s">
        <v>149</v>
      </c>
      <c r="JF6" s="2">
        <v>0</v>
      </c>
      <c r="JG6" s="11">
        <v>0</v>
      </c>
      <c r="JH6" s="11">
        <v>0</v>
      </c>
      <c r="JI6" s="2" t="s">
        <v>149</v>
      </c>
      <c r="JJ6" s="81" t="s">
        <v>149</v>
      </c>
      <c r="JK6" s="2" t="s">
        <v>149</v>
      </c>
      <c r="JL6" s="2" t="s">
        <v>149</v>
      </c>
      <c r="JM6" s="2" t="s">
        <v>149</v>
      </c>
      <c r="JN6" s="2" t="s">
        <v>149</v>
      </c>
      <c r="JO6" s="2" t="s">
        <v>149</v>
      </c>
      <c r="JP6" s="2" t="s">
        <v>149</v>
      </c>
      <c r="JQ6" s="2" t="s">
        <v>149</v>
      </c>
    </row>
  </sheetData>
  <pageMargins left="0.7" right="0.7" top="0.75" bottom="0.75" header="0.3" footer="0.3"/>
  <pageSetup paperSize="9" scale="10" orientation="landscape" r:id="rId1"/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r:id="rId5">
            <anchor moveWithCells="1">
              <from>
                <xdr:col>35</xdr:col>
                <xdr:colOff>95250</xdr:colOff>
                <xdr:row>6</xdr:row>
                <xdr:rowOff>0</xdr:rowOff>
              </from>
              <to>
                <xdr:col>35</xdr:col>
                <xdr:colOff>247650</xdr:colOff>
                <xdr:row>6</xdr:row>
                <xdr:rowOff>161925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1" r:id="rId6" name="Control 7">
          <controlPr defaultSize="0" r:id="rId5">
            <anchor moveWithCells="1">
              <from>
                <xdr:col>35</xdr:col>
                <xdr:colOff>95250</xdr:colOff>
                <xdr:row>6</xdr:row>
                <xdr:rowOff>0</xdr:rowOff>
              </from>
              <to>
                <xdr:col>35</xdr:col>
                <xdr:colOff>247650</xdr:colOff>
                <xdr:row>6</xdr:row>
                <xdr:rowOff>161925</xdr:rowOff>
              </to>
            </anchor>
          </controlPr>
        </control>
      </mc:Choice>
      <mc:Fallback>
        <control shapeId="1031" r:id="rId6" name="Control 7"/>
      </mc:Fallback>
    </mc:AlternateContent>
    <mc:AlternateContent xmlns:mc="http://schemas.openxmlformats.org/markup-compatibility/2006">
      <mc:Choice Requires="x14">
        <control shapeId="1030" r:id="rId7" name="Control 6">
          <controlPr defaultSize="0" r:id="rId8">
            <anchor moveWithCells="1">
              <from>
                <xdr:col>12</xdr:col>
                <xdr:colOff>1962150</xdr:colOff>
                <xdr:row>6</xdr:row>
                <xdr:rowOff>0</xdr:rowOff>
              </from>
              <to>
                <xdr:col>12</xdr:col>
                <xdr:colOff>2114550</xdr:colOff>
                <xdr:row>6</xdr:row>
                <xdr:rowOff>161925</xdr:rowOff>
              </to>
            </anchor>
          </controlPr>
        </control>
      </mc:Choice>
      <mc:Fallback>
        <control shapeId="1030" r:id="rId7" name="Control 6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8">
            <anchor moveWithCells="1">
              <from>
                <xdr:col>12</xdr:col>
                <xdr:colOff>1962150</xdr:colOff>
                <xdr:row>6</xdr:row>
                <xdr:rowOff>0</xdr:rowOff>
              </from>
              <to>
                <xdr:col>12</xdr:col>
                <xdr:colOff>2114550</xdr:colOff>
                <xdr:row>6</xdr:row>
                <xdr:rowOff>161925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r:id="rId11">
            <anchor moveWithCells="1">
              <from>
                <xdr:col>12</xdr:col>
                <xdr:colOff>1962150</xdr:colOff>
                <xdr:row>6</xdr:row>
                <xdr:rowOff>0</xdr:rowOff>
              </from>
              <to>
                <xdr:col>12</xdr:col>
                <xdr:colOff>2114550</xdr:colOff>
                <xdr:row>6</xdr:row>
                <xdr:rowOff>171450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7" r:id="rId12" name="Control 3">
          <controlPr defaultSize="0" r:id="rId13">
            <anchor moveWithCells="1">
              <from>
                <xdr:col>11</xdr:col>
                <xdr:colOff>1581150</xdr:colOff>
                <xdr:row>6</xdr:row>
                <xdr:rowOff>0</xdr:rowOff>
              </from>
              <to>
                <xdr:col>11</xdr:col>
                <xdr:colOff>1733550</xdr:colOff>
                <xdr:row>6</xdr:row>
                <xdr:rowOff>152400</xdr:rowOff>
              </to>
            </anchor>
          </controlPr>
        </control>
      </mc:Choice>
      <mc:Fallback>
        <control shapeId="1027" r:id="rId12" name="Control 3"/>
      </mc:Fallback>
    </mc:AlternateContent>
    <mc:AlternateContent xmlns:mc="http://schemas.openxmlformats.org/markup-compatibility/2006">
      <mc:Choice Requires="x14">
        <control shapeId="1026" r:id="rId14" name="Control 2">
          <controlPr defaultSize="0" r:id="rId8">
            <anchor moveWithCells="1">
              <from>
                <xdr:col>11</xdr:col>
                <xdr:colOff>1581150</xdr:colOff>
                <xdr:row>6</xdr:row>
                <xdr:rowOff>0</xdr:rowOff>
              </from>
              <to>
                <xdr:col>11</xdr:col>
                <xdr:colOff>1733550</xdr:colOff>
                <xdr:row>6</xdr:row>
                <xdr:rowOff>161925</xdr:rowOff>
              </to>
            </anchor>
          </controlPr>
        </control>
      </mc:Choice>
      <mc:Fallback>
        <control shapeId="1026" r:id="rId14" name="Control 2"/>
      </mc:Fallback>
    </mc:AlternateContent>
    <mc:AlternateContent xmlns:mc="http://schemas.openxmlformats.org/markup-compatibility/2006">
      <mc:Choice Requires="x14">
        <control shapeId="1025" r:id="rId15" name="Control 1">
          <controlPr defaultSize="0" r:id="rId8">
            <anchor moveWithCells="1">
              <from>
                <xdr:col>11</xdr:col>
                <xdr:colOff>1581150</xdr:colOff>
                <xdr:row>6</xdr:row>
                <xdr:rowOff>0</xdr:rowOff>
              </from>
              <to>
                <xdr:col>11</xdr:col>
                <xdr:colOff>1733550</xdr:colOff>
                <xdr:row>6</xdr:row>
                <xdr:rowOff>161925</xdr:rowOff>
              </to>
            </anchor>
          </controlPr>
        </control>
      </mc:Choice>
      <mc:Fallback>
        <control shapeId="1025" r:id="rId15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C16" sqref="C16"/>
    </sheetView>
  </sheetViews>
  <sheetFormatPr defaultRowHeight="15" x14ac:dyDescent="0.25"/>
  <cols>
    <col min="2" max="2" width="23.140625" customWidth="1"/>
    <col min="3" max="3" width="23.5703125" customWidth="1"/>
    <col min="4" max="4" width="25.7109375" customWidth="1"/>
  </cols>
  <sheetData>
    <row r="1" spans="2:4" x14ac:dyDescent="0.25">
      <c r="B1" t="s">
        <v>281</v>
      </c>
    </row>
    <row r="2" spans="2:4" ht="42.75" x14ac:dyDescent="0.25">
      <c r="B2" s="63" t="s">
        <v>26</v>
      </c>
      <c r="C2" s="63" t="s">
        <v>60</v>
      </c>
      <c r="D2" s="87" t="s">
        <v>280</v>
      </c>
    </row>
    <row r="3" spans="2:4" x14ac:dyDescent="0.25">
      <c r="B3" s="22"/>
      <c r="C3" s="22"/>
      <c r="D3" s="88"/>
    </row>
    <row r="4" spans="2:4" ht="15.75" x14ac:dyDescent="0.25">
      <c r="B4" s="17">
        <v>727</v>
      </c>
      <c r="C4" s="58">
        <v>569</v>
      </c>
      <c r="D4" s="89">
        <f>B4-C4</f>
        <v>158</v>
      </c>
    </row>
    <row r="5" spans="2:4" ht="15.75" x14ac:dyDescent="0.25">
      <c r="B5" s="17">
        <v>276</v>
      </c>
      <c r="C5" s="58">
        <v>197</v>
      </c>
      <c r="D5" s="89">
        <f>B5-C5</f>
        <v>79</v>
      </c>
    </row>
    <row r="6" spans="2:4" ht="15.75" x14ac:dyDescent="0.25">
      <c r="B6" s="17">
        <v>441</v>
      </c>
      <c r="C6" s="58">
        <v>377</v>
      </c>
      <c r="D6" s="89">
        <f>B6-C6</f>
        <v>64</v>
      </c>
    </row>
    <row r="7" spans="2:4" ht="15.75" x14ac:dyDescent="0.25">
      <c r="B7" s="17">
        <v>188</v>
      </c>
      <c r="C7" s="58">
        <v>174</v>
      </c>
      <c r="D7" s="89">
        <f>B7-C7</f>
        <v>14</v>
      </c>
    </row>
    <row r="8" spans="2:4" ht="24.75" customHeight="1" x14ac:dyDescent="0.25">
      <c r="B8" s="118">
        <f>SUM(B4:B7)</f>
        <v>1632</v>
      </c>
      <c r="C8" s="118">
        <f>SUM(C4:C7)</f>
        <v>1317</v>
      </c>
      <c r="D8" s="118">
        <f>SUM(D4:D7)</f>
        <v>315</v>
      </c>
    </row>
    <row r="9" spans="2:4" ht="16.5" customHeight="1" x14ac:dyDescent="0.25">
      <c r="B9" s="119"/>
      <c r="C9" s="119"/>
      <c r="D9" s="119"/>
    </row>
  </sheetData>
  <mergeCells count="3">
    <mergeCell ref="B8:B9"/>
    <mergeCell ref="C8:C9"/>
    <mergeCell ref="D8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2023-2024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mirea</dc:creator>
  <cp:lastModifiedBy>Иванова Ирина Александровна</cp:lastModifiedBy>
  <cp:lastPrinted>2025-02-19T10:41:39Z</cp:lastPrinted>
  <dcterms:created xsi:type="dcterms:W3CDTF">2023-02-20T11:35:44Z</dcterms:created>
  <dcterms:modified xsi:type="dcterms:W3CDTF">2025-07-09T12:22:02Z</dcterms:modified>
</cp:coreProperties>
</file>